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60" windowWidth="28755" windowHeight="14595" activeTab="5"/>
  </bookViews>
  <sheets>
    <sheet name="EuTe" sheetId="1" r:id="rId1"/>
    <sheet name="EuSi" sheetId="2" r:id="rId2"/>
    <sheet name="PiRa" sheetId="3" r:id="rId3"/>
    <sheet name="CaCu" sheetId="4" r:id="rId4"/>
    <sheet name="CaCu Branch data" sheetId="5" r:id="rId5"/>
    <sheet name="HarvestMethods" sheetId="6" r:id="rId6"/>
  </sheets>
  <calcPr calcId="125725"/>
</workbook>
</file>

<file path=xl/calcChain.xml><?xml version="1.0" encoding="utf-8"?>
<calcChain xmlns="http://schemas.openxmlformats.org/spreadsheetml/2006/main">
  <c r="O5" i="2"/>
  <c r="J15" i="4"/>
  <c r="J14"/>
  <c r="J13"/>
  <c r="J12"/>
  <c r="J11"/>
  <c r="J10"/>
  <c r="J9"/>
  <c r="J8"/>
  <c r="J7"/>
  <c r="J6"/>
  <c r="J5"/>
  <c r="J4"/>
  <c r="I15" i="3"/>
  <c r="I14"/>
  <c r="I13"/>
  <c r="I12"/>
  <c r="I11"/>
  <c r="I10"/>
  <c r="I9"/>
  <c r="I8"/>
  <c r="I7"/>
  <c r="I6"/>
  <c r="I5"/>
  <c r="I4"/>
  <c r="O15" i="2"/>
  <c r="O14"/>
  <c r="O13"/>
  <c r="O12"/>
  <c r="O11"/>
  <c r="O10"/>
  <c r="O9"/>
  <c r="O8"/>
  <c r="O7"/>
  <c r="O4"/>
  <c r="L15" i="1"/>
  <c r="L14"/>
  <c r="L13"/>
  <c r="L12"/>
  <c r="L11"/>
  <c r="L10"/>
  <c r="L9"/>
  <c r="L8"/>
  <c r="L7"/>
  <c r="L6"/>
  <c r="L5"/>
  <c r="L4"/>
  <c r="I4"/>
  <c r="H15"/>
</calcChain>
</file>

<file path=xl/comments1.xml><?xml version="1.0" encoding="utf-8"?>
<comments xmlns="http://schemas.openxmlformats.org/spreadsheetml/2006/main">
  <authors>
    <author>30032413</author>
  </authors>
  <commentList>
    <comment ref="J9" authorId="0">
      <text>
        <r>
          <rPr>
            <b/>
            <sz val="8"/>
            <color indexed="81"/>
            <rFont val="Tahoma"/>
            <family val="2"/>
          </rPr>
          <t>30032413:</t>
        </r>
        <r>
          <rPr>
            <sz val="8"/>
            <color indexed="81"/>
            <rFont val="Tahoma"/>
            <family val="2"/>
          </rPr>
          <t xml:space="preserve">
changed from 91.345 to 1.345.  In the original datasheet, it looks like 91.345 but there is no way that this coule be.  I think someone tried to scribble out the number and write 1 instead of something else.</t>
        </r>
      </text>
    </comment>
  </commentList>
</comments>
</file>

<file path=xl/sharedStrings.xml><?xml version="1.0" encoding="utf-8"?>
<sst xmlns="http://schemas.openxmlformats.org/spreadsheetml/2006/main" count="613" uniqueCount="56">
  <si>
    <t>Tree #</t>
  </si>
  <si>
    <t>Leaf Area</t>
  </si>
  <si>
    <t>Fresh weight roots (g)</t>
  </si>
  <si>
    <t>Fresh weight stem (g)</t>
  </si>
  <si>
    <t>Fresh Weight Branches (g)</t>
  </si>
  <si>
    <t>Fresh weight leaves (g)</t>
  </si>
  <si>
    <t>Dry Weight roots (g)</t>
  </si>
  <si>
    <t>Dry weight stem (g)</t>
  </si>
  <si>
    <t>Dry weight branches (g)</t>
  </si>
  <si>
    <t>Dry weight leaves (g)</t>
  </si>
  <si>
    <t>length of new growth on main stem (cm)</t>
  </si>
  <si>
    <t>Dry weight dead leavs</t>
  </si>
  <si>
    <t>Average length of new growth on branches (cm)</t>
  </si>
  <si>
    <t># leaves</t>
  </si>
  <si>
    <t>~13</t>
  </si>
  <si>
    <t>~15</t>
  </si>
  <si>
    <t>~10</t>
  </si>
  <si>
    <t>13-14</t>
  </si>
  <si>
    <t>Comments</t>
  </si>
  <si>
    <t>no lead - longhest leader is considered main stem</t>
  </si>
  <si>
    <t xml:space="preserve">Eucalyptus Tereticornis </t>
  </si>
  <si>
    <t xml:space="preserve">Eucalyptus Sideroxylon </t>
  </si>
  <si>
    <t>Pinus radiata</t>
  </si>
  <si>
    <t>na</t>
  </si>
  <si>
    <t>Casuarina cunninghamiana</t>
  </si>
  <si>
    <t>Fresh Weight green Branches (g)</t>
  </si>
  <si>
    <t>Fresh weight of brown branches (g)</t>
  </si>
  <si>
    <t>Fresh weight phyllods (g)</t>
  </si>
  <si>
    <t>Dry weight roots (g)</t>
  </si>
  <si>
    <t>Dry weight brown branches (g)</t>
  </si>
  <si>
    <t>Dry weight green branches (g)</t>
  </si>
  <si>
    <t>Dry weight of phyllods (g)</t>
  </si>
  <si>
    <t>Dry weight dead leaves</t>
  </si>
  <si>
    <t>Has brown branches within green branches</t>
  </si>
  <si>
    <t>Dry roots Re-weighed due to error</t>
  </si>
  <si>
    <t>Note: Harvest carried out between the dates of 19th April and 21st April 2012</t>
  </si>
  <si>
    <t>Casuarina branch data</t>
  </si>
  <si>
    <t>Length (cm)</t>
  </si>
  <si>
    <t>Width (mm)</t>
  </si>
  <si>
    <t>Colour</t>
  </si>
  <si>
    <t>g</t>
  </si>
  <si>
    <t>b</t>
  </si>
  <si>
    <t># of branches per tree/colour</t>
  </si>
  <si>
    <t>1196.050  cm /  571.588 cm after cleaning leaf area meter</t>
  </si>
  <si>
    <t>NA</t>
  </si>
  <si>
    <t># of Primary Branches</t>
  </si>
  <si>
    <t># of Secondary Branches</t>
  </si>
  <si>
    <t># of Tertiary  Branches</t>
  </si>
  <si>
    <t xml:space="preserve">                                                                                                                                                                                                                                                                                                                                                                                                                                                                                                                                                                                                                                                                                                                                                                                                                              </t>
  </si>
  <si>
    <t>weight of bag (g)</t>
  </si>
  <si>
    <t>Dry weight roots with bag</t>
  </si>
  <si>
    <t>Dry Weight roots without bag (g)</t>
  </si>
  <si>
    <r>
      <t>Harvest 1- April 19</t>
    </r>
    <r>
      <rPr>
        <vertAlign val="superscript"/>
        <sz val="11"/>
        <color theme="1"/>
        <rFont val="Calibri"/>
        <family val="2"/>
        <scheme val="minor"/>
      </rPr>
      <t>th</t>
    </r>
    <r>
      <rPr>
        <sz val="11"/>
        <color theme="1"/>
        <rFont val="Calibri"/>
        <family val="2"/>
        <scheme val="minor"/>
      </rPr>
      <t xml:space="preserve"> - April 24</t>
    </r>
    <r>
      <rPr>
        <vertAlign val="superscript"/>
        <sz val="11"/>
        <color theme="1"/>
        <rFont val="Calibri"/>
        <family val="2"/>
        <scheme val="minor"/>
      </rPr>
      <t>th</t>
    </r>
    <r>
      <rPr>
        <sz val="11"/>
        <color theme="1"/>
        <rFont val="Calibri"/>
        <family val="2"/>
        <scheme val="minor"/>
      </rPr>
      <t xml:space="preserve"> of 2012</t>
    </r>
  </si>
  <si>
    <t>For harvesting the above ground material, the tree was cut at the soil surface.  Before picking the tree apart, the new growth on the stems was estimated to the nearest half centimetre and logged.  The branches were counted in subgroups of primary, secondary, etcetera and weighed as one cohort, “branches”.   The minimum length for growth to be considered a branch was 5 cm long. The branches were then defoliated and the leaves were counted and leaf area was measured for all leaves.  For EuTe, the minimum width for a leaf to be considered a leaf for counting was 1 cm wide for a EuSi, the minimum width of a leaf in order to be considered a leaf was 0.5 cm wide.  The stem was weighed separately.  And all groups (leaves, branches, and stem) were put in paper bags and dried at either 40°C or 70°C for one week before the dry weight was measured.</t>
  </si>
  <si>
    <t xml:space="preserve">For the below ground material (the roots), the bag/pot was tipped over on the ground and the soil was sprayed out from around the roots.  Each bag/pot was washed for 15 minutes and the roots collected during that time were cleaned, weighed, bagged and dried at 40°C or 70°C for one week before the dry weight was measured.   </t>
  </si>
  <si>
    <r>
      <t>Harvest 1 took place between April 19</t>
    </r>
    <r>
      <rPr>
        <vertAlign val="superscript"/>
        <sz val="11"/>
        <color theme="1"/>
        <rFont val="Calibri"/>
        <family val="2"/>
        <scheme val="minor"/>
      </rPr>
      <t>th</t>
    </r>
    <r>
      <rPr>
        <sz val="11"/>
        <color theme="1"/>
        <rFont val="Calibri"/>
        <family val="2"/>
        <scheme val="minor"/>
      </rPr>
      <t xml:space="preserve"> and April 24</t>
    </r>
    <r>
      <rPr>
        <vertAlign val="superscript"/>
        <sz val="11"/>
        <color theme="1"/>
        <rFont val="Calibri"/>
        <family val="2"/>
        <scheme val="minor"/>
      </rPr>
      <t>th</t>
    </r>
    <r>
      <rPr>
        <sz val="11"/>
        <color theme="1"/>
        <rFont val="Calibri"/>
        <family val="2"/>
        <scheme val="minor"/>
      </rPr>
      <t xml:space="preserve"> of 2012.  This harvest happened before the treatments (wet/dry) were imposed and all plants were being treated the same way.  We had applied Aquasol on March 5</t>
    </r>
    <r>
      <rPr>
        <vertAlign val="superscript"/>
        <sz val="11"/>
        <color theme="1"/>
        <rFont val="Calibri"/>
        <family val="2"/>
        <scheme val="minor"/>
      </rPr>
      <t>th</t>
    </r>
    <r>
      <rPr>
        <sz val="11"/>
        <color theme="1"/>
        <rFont val="Calibri"/>
        <family val="2"/>
        <scheme val="minor"/>
      </rPr>
      <t xml:space="preserve"> 2012 and Nitrophoska on April 13</t>
    </r>
    <r>
      <rPr>
        <vertAlign val="superscript"/>
        <sz val="11"/>
        <color theme="1"/>
        <rFont val="Calibri"/>
        <family val="2"/>
        <scheme val="minor"/>
      </rPr>
      <t>th</t>
    </r>
    <r>
      <rPr>
        <sz val="11"/>
        <color theme="1"/>
        <rFont val="Calibri"/>
        <family val="2"/>
        <scheme val="minor"/>
      </rPr>
      <t>, 2012 to all plants except for unfertilized plants.  The plants chosen for the harvest were randomly selected using an R script written by Remko Duursma based on height and stem diameter data.  One tree of each species from each plot was selected, giving a total of 12 trees per species harvested.</t>
    </r>
  </si>
</sst>
</file>

<file path=xl/styles.xml><?xml version="1.0" encoding="utf-8"?>
<styleSheet xmlns="http://schemas.openxmlformats.org/spreadsheetml/2006/main">
  <fonts count="5">
    <font>
      <sz val="11"/>
      <color theme="1"/>
      <name val="Calibri"/>
      <family val="2"/>
      <scheme val="minor"/>
    </font>
    <font>
      <sz val="8"/>
      <color indexed="81"/>
      <name val="Tahoma"/>
      <family val="2"/>
    </font>
    <font>
      <b/>
      <sz val="8"/>
      <color indexed="81"/>
      <name val="Tahoma"/>
      <family val="2"/>
    </font>
    <font>
      <sz val="8"/>
      <color theme="1"/>
      <name val="Calibri"/>
      <family val="2"/>
      <scheme val="minor"/>
    </font>
    <font>
      <vertAlign val="superscript"/>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s>
  <cellStyleXfs count="1">
    <xf numFmtId="0" fontId="0" fillId="0" borderId="0"/>
  </cellStyleXfs>
  <cellXfs count="22">
    <xf numFmtId="0" fontId="0" fillId="0" borderId="0" xfId="0"/>
    <xf numFmtId="0" fontId="3" fillId="0" borderId="0" xfId="0" applyFont="1"/>
    <xf numFmtId="0" fontId="3" fillId="0" borderId="1" xfId="0" applyFont="1" applyBorder="1"/>
    <xf numFmtId="0" fontId="3" fillId="0" borderId="7" xfId="0" applyFont="1" applyBorder="1"/>
    <xf numFmtId="0" fontId="3" fillId="0" borderId="0" xfId="0" applyFont="1" applyAlignment="1">
      <alignment horizontal="center" vertical="center"/>
    </xf>
    <xf numFmtId="0" fontId="3"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Border="1" applyAlignment="1">
      <alignment horizontal="center" vertical="center"/>
    </xf>
    <xf numFmtId="0" fontId="3" fillId="0" borderId="2" xfId="0" applyFont="1" applyFill="1" applyBorder="1" applyAlignment="1">
      <alignment horizontal="center" vertical="center" wrapText="1"/>
    </xf>
    <xf numFmtId="0" fontId="3" fillId="0" borderId="1" xfId="0" applyNumberFormat="1" applyFont="1" applyBorder="1" applyAlignment="1">
      <alignment horizontal="center" vertical="center" wrapText="1"/>
    </xf>
    <xf numFmtId="0" fontId="3" fillId="2" borderId="1" xfId="0" applyFont="1" applyFill="1" applyBorder="1" applyAlignment="1">
      <alignment horizontal="center" vertical="center" wrapText="1"/>
    </xf>
    <xf numFmtId="0" fontId="3" fillId="0" borderId="0" xfId="0" applyFont="1" applyBorder="1" applyAlignment="1">
      <alignment horizontal="center" vertical="center" wrapText="1"/>
    </xf>
    <xf numFmtId="0" fontId="3" fillId="0" borderId="0" xfId="0" applyFont="1" applyFill="1" applyBorder="1" applyAlignment="1">
      <alignment horizontal="center" vertical="center" wrapText="1"/>
    </xf>
    <xf numFmtId="0" fontId="3" fillId="0" borderId="0" xfId="0" applyFont="1" applyBorder="1" applyAlignment="1">
      <alignment horizontal="center" vertical="center"/>
    </xf>
    <xf numFmtId="0" fontId="0" fillId="0" borderId="0" xfId="0" applyAlignment="1">
      <alignment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0" xfId="0" applyFont="1" applyBorder="1" applyAlignment="1">
      <alignment horizontal="center" vertical="center" wrapText="1"/>
    </xf>
    <xf numFmtId="0" fontId="3" fillId="0" borderId="0" xfId="0" applyFont="1" applyAlignment="1">
      <alignment horizontal="center" vertic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S15"/>
  <sheetViews>
    <sheetView workbookViewId="0">
      <selection activeCell="B3" sqref="B3:C3"/>
    </sheetView>
  </sheetViews>
  <sheetFormatPr defaultRowHeight="11.25"/>
  <cols>
    <col min="1" max="1" width="9.140625" style="5"/>
    <col min="2" max="3" width="11.140625" style="5" customWidth="1"/>
    <col min="4" max="12" width="9.140625" style="5"/>
    <col min="13" max="15" width="10.85546875" style="5" customWidth="1"/>
    <col min="16" max="16" width="13.85546875" style="5" customWidth="1"/>
    <col min="17" max="17" width="10.85546875" style="5" customWidth="1"/>
    <col min="18" max="18" width="9.140625" style="5"/>
    <col min="19" max="19" width="14.28515625" style="5" customWidth="1"/>
    <col min="20" max="16384" width="9.140625" style="5"/>
  </cols>
  <sheetData>
    <row r="1" spans="1:19" s="4" customFormat="1">
      <c r="A1" s="4" t="s">
        <v>35</v>
      </c>
    </row>
    <row r="2" spans="1:19">
      <c r="A2" s="16" t="s">
        <v>20</v>
      </c>
      <c r="B2" s="17"/>
      <c r="C2" s="17"/>
      <c r="D2" s="17"/>
      <c r="E2" s="17"/>
      <c r="F2" s="17"/>
      <c r="G2" s="17"/>
      <c r="H2" s="17"/>
      <c r="I2" s="17"/>
      <c r="J2" s="17"/>
      <c r="K2" s="17"/>
      <c r="L2" s="17"/>
      <c r="M2" s="17"/>
      <c r="N2" s="17"/>
      <c r="O2" s="17"/>
      <c r="P2" s="17"/>
      <c r="Q2" s="17"/>
      <c r="R2" s="17"/>
      <c r="S2" s="18"/>
    </row>
    <row r="3" spans="1:19" ht="45">
      <c r="A3" s="6" t="s">
        <v>0</v>
      </c>
      <c r="B3" s="6" t="s">
        <v>45</v>
      </c>
      <c r="C3" s="6" t="s">
        <v>46</v>
      </c>
      <c r="D3" s="6" t="s">
        <v>13</v>
      </c>
      <c r="E3" s="6" t="s">
        <v>1</v>
      </c>
      <c r="F3" s="6" t="s">
        <v>1</v>
      </c>
      <c r="G3" s="6" t="s">
        <v>1</v>
      </c>
      <c r="H3" s="6" t="s">
        <v>2</v>
      </c>
      <c r="I3" s="6" t="s">
        <v>3</v>
      </c>
      <c r="J3" s="6" t="s">
        <v>4</v>
      </c>
      <c r="K3" s="6" t="s">
        <v>5</v>
      </c>
      <c r="L3" s="6" t="s">
        <v>6</v>
      </c>
      <c r="M3" s="6" t="s">
        <v>7</v>
      </c>
      <c r="N3" s="6" t="s">
        <v>8</v>
      </c>
      <c r="O3" s="6" t="s">
        <v>9</v>
      </c>
      <c r="P3" s="6" t="s">
        <v>10</v>
      </c>
      <c r="Q3" s="6" t="s">
        <v>12</v>
      </c>
      <c r="R3" s="6" t="s">
        <v>11</v>
      </c>
      <c r="S3" s="6" t="s">
        <v>18</v>
      </c>
    </row>
    <row r="4" spans="1:19">
      <c r="A4" s="6">
        <v>402</v>
      </c>
      <c r="B4" s="10">
        <v>10</v>
      </c>
      <c r="C4" s="10" t="s">
        <v>44</v>
      </c>
      <c r="D4" s="6">
        <v>57</v>
      </c>
      <c r="E4" s="6">
        <v>866.9</v>
      </c>
      <c r="F4" s="6">
        <v>866.58</v>
      </c>
      <c r="G4" s="10" t="s">
        <v>44</v>
      </c>
      <c r="H4" s="6">
        <v>27.46</v>
      </c>
      <c r="I4" s="6">
        <f>25.267+2.432</f>
        <v>27.698999999999998</v>
      </c>
      <c r="J4" s="6">
        <v>3.4630000000000001</v>
      </c>
      <c r="K4" s="6">
        <v>26.960999999999999</v>
      </c>
      <c r="L4" s="6">
        <f>23.278-8.305</f>
        <v>14.972999999999999</v>
      </c>
      <c r="M4" s="6">
        <v>11.143000000000001</v>
      </c>
      <c r="N4" s="6">
        <v>1.4450000000000001</v>
      </c>
      <c r="O4" s="6">
        <v>9.6760000000000002</v>
      </c>
      <c r="P4" s="6">
        <v>2</v>
      </c>
      <c r="Q4" s="6">
        <v>1</v>
      </c>
      <c r="R4" s="10" t="s">
        <v>44</v>
      </c>
      <c r="S4" s="10" t="s">
        <v>44</v>
      </c>
    </row>
    <row r="5" spans="1:19">
      <c r="A5" s="6">
        <v>1021</v>
      </c>
      <c r="B5" s="10">
        <v>10</v>
      </c>
      <c r="C5" s="10">
        <v>2</v>
      </c>
      <c r="D5" s="11">
        <v>84</v>
      </c>
      <c r="E5" s="11">
        <v>587.99699999999996</v>
      </c>
      <c r="F5" s="11">
        <v>583</v>
      </c>
      <c r="G5" s="10" t="s">
        <v>44</v>
      </c>
      <c r="H5" s="6">
        <v>22.286000000000001</v>
      </c>
      <c r="I5" s="6">
        <v>17.571000000000002</v>
      </c>
      <c r="J5" s="6">
        <v>5.7670000000000003</v>
      </c>
      <c r="K5" s="6">
        <v>18.381</v>
      </c>
      <c r="L5" s="6">
        <f>15.939-8.305</f>
        <v>7.6340000000000003</v>
      </c>
      <c r="M5" s="6">
        <v>6.282</v>
      </c>
      <c r="N5" s="6">
        <v>1.736</v>
      </c>
      <c r="O5" s="6">
        <v>5.6909999999999998</v>
      </c>
      <c r="P5" s="6">
        <v>12</v>
      </c>
      <c r="Q5" s="6">
        <v>7</v>
      </c>
      <c r="R5" s="6">
        <v>0.188</v>
      </c>
      <c r="S5" s="10" t="s">
        <v>44</v>
      </c>
    </row>
    <row r="6" spans="1:19">
      <c r="A6" s="6">
        <v>322</v>
      </c>
      <c r="B6" s="10">
        <v>1</v>
      </c>
      <c r="C6" s="10" t="s">
        <v>44</v>
      </c>
      <c r="D6" s="6">
        <v>50</v>
      </c>
      <c r="E6" s="6">
        <v>745.38900000000001</v>
      </c>
      <c r="F6" s="6">
        <v>748.2</v>
      </c>
      <c r="G6" s="10" t="s">
        <v>44</v>
      </c>
      <c r="H6" s="6">
        <v>55.524999999999999</v>
      </c>
      <c r="I6" s="6">
        <v>19.687000000000001</v>
      </c>
      <c r="J6" s="6">
        <v>5.9859999999999998</v>
      </c>
      <c r="K6" s="6">
        <v>24.266999999999999</v>
      </c>
      <c r="L6" s="6">
        <f>21.342-8.305</f>
        <v>13.036999999999999</v>
      </c>
      <c r="M6" s="6">
        <v>7.0410000000000004</v>
      </c>
      <c r="N6" s="6">
        <v>2.1560000000000001</v>
      </c>
      <c r="O6" s="6">
        <v>8.5310000000000006</v>
      </c>
      <c r="P6" s="10" t="s">
        <v>44</v>
      </c>
      <c r="Q6" s="6">
        <v>2</v>
      </c>
      <c r="R6" s="6">
        <v>0.54200000000000004</v>
      </c>
      <c r="S6" s="10" t="s">
        <v>44</v>
      </c>
    </row>
    <row r="7" spans="1:19">
      <c r="A7" s="6">
        <v>1160</v>
      </c>
      <c r="B7" s="10">
        <v>1</v>
      </c>
      <c r="C7" s="10" t="s">
        <v>44</v>
      </c>
      <c r="D7" s="6">
        <v>21</v>
      </c>
      <c r="E7" s="6">
        <v>259.83999999999997</v>
      </c>
      <c r="F7" s="6">
        <v>262.39999999999998</v>
      </c>
      <c r="G7" s="10" t="s">
        <v>44</v>
      </c>
      <c r="H7" s="6">
        <v>29.567</v>
      </c>
      <c r="I7" s="6">
        <v>13.132</v>
      </c>
      <c r="J7" s="6">
        <v>1.8280000000000001</v>
      </c>
      <c r="K7" s="6">
        <v>8.7159999999999993</v>
      </c>
      <c r="L7" s="6">
        <f>20.338-8.305</f>
        <v>12.033000000000001</v>
      </c>
      <c r="M7" s="6">
        <v>4.8959999999999999</v>
      </c>
      <c r="N7" s="6">
        <v>0.74199999999999999</v>
      </c>
      <c r="O7" s="6">
        <v>3.298</v>
      </c>
      <c r="P7" s="6">
        <v>2</v>
      </c>
      <c r="Q7" s="6">
        <v>1</v>
      </c>
      <c r="R7" s="10" t="s">
        <v>44</v>
      </c>
      <c r="S7" s="10" t="s">
        <v>44</v>
      </c>
    </row>
    <row r="8" spans="1:19">
      <c r="A8" s="6">
        <v>628</v>
      </c>
      <c r="B8" s="10">
        <v>5</v>
      </c>
      <c r="C8" s="10">
        <v>7</v>
      </c>
      <c r="D8" s="6">
        <v>73</v>
      </c>
      <c r="E8" s="6">
        <v>1237.43</v>
      </c>
      <c r="F8" s="6">
        <v>1235.5999999999999</v>
      </c>
      <c r="G8" s="10" t="s">
        <v>44</v>
      </c>
      <c r="H8" s="6">
        <v>110.19199999999999</v>
      </c>
      <c r="I8" s="6">
        <v>36.229999999999997</v>
      </c>
      <c r="J8" s="6">
        <v>10.143000000000001</v>
      </c>
      <c r="K8" s="6">
        <v>33.887999999999998</v>
      </c>
      <c r="L8" s="6">
        <f>36.517-8.305</f>
        <v>28.212000000000003</v>
      </c>
      <c r="M8" s="6">
        <v>14.441000000000001</v>
      </c>
      <c r="N8" s="6">
        <v>4.0860000000000003</v>
      </c>
      <c r="O8" s="6">
        <v>13.782</v>
      </c>
      <c r="P8" s="6" t="s">
        <v>14</v>
      </c>
      <c r="Q8" s="6" t="s">
        <v>16</v>
      </c>
      <c r="R8" s="6">
        <v>0.52900000000000003</v>
      </c>
      <c r="S8" s="10" t="s">
        <v>44</v>
      </c>
    </row>
    <row r="9" spans="1:19">
      <c r="A9" s="6">
        <v>914</v>
      </c>
      <c r="B9" s="10">
        <v>4</v>
      </c>
      <c r="C9" s="10" t="s">
        <v>44</v>
      </c>
      <c r="D9" s="6">
        <v>14</v>
      </c>
      <c r="E9" s="6">
        <v>166.35</v>
      </c>
      <c r="F9" s="6">
        <v>166.65</v>
      </c>
      <c r="G9" s="10" t="s">
        <v>44</v>
      </c>
      <c r="H9" s="6">
        <v>8.4149999999999991</v>
      </c>
      <c r="I9" s="6">
        <v>6.23</v>
      </c>
      <c r="J9" s="6">
        <v>1.345</v>
      </c>
      <c r="K9" s="6">
        <v>4.6230000000000002</v>
      </c>
      <c r="L9" s="6">
        <f>11.26-8.305</f>
        <v>2.9550000000000001</v>
      </c>
      <c r="M9" s="6">
        <v>2.395</v>
      </c>
      <c r="N9" s="6">
        <v>0.51600000000000001</v>
      </c>
      <c r="O9" s="6">
        <v>1.889</v>
      </c>
      <c r="P9" s="6">
        <v>0</v>
      </c>
      <c r="Q9" s="6">
        <v>0</v>
      </c>
      <c r="R9" s="10" t="s">
        <v>44</v>
      </c>
      <c r="S9" s="10" t="s">
        <v>44</v>
      </c>
    </row>
    <row r="10" spans="1:19">
      <c r="A10" s="6">
        <v>855</v>
      </c>
      <c r="B10" s="10">
        <v>12</v>
      </c>
      <c r="C10" s="10">
        <v>15</v>
      </c>
      <c r="D10" s="6">
        <v>96</v>
      </c>
      <c r="E10" s="6">
        <v>1121.5899999999999</v>
      </c>
      <c r="F10" s="6">
        <v>1122.5</v>
      </c>
      <c r="G10" s="10" t="s">
        <v>44</v>
      </c>
      <c r="H10" s="6">
        <v>36.005000000000003</v>
      </c>
      <c r="I10" s="6">
        <v>9.8729999999999993</v>
      </c>
      <c r="J10" s="6">
        <v>8.8629999999999995</v>
      </c>
      <c r="K10" s="6">
        <v>25.23</v>
      </c>
      <c r="L10" s="6">
        <f>19.648-8.305</f>
        <v>11.343</v>
      </c>
      <c r="M10" s="6">
        <v>3.165</v>
      </c>
      <c r="N10" s="6">
        <v>2.3290000000000002</v>
      </c>
      <c r="O10" s="6">
        <v>6.5940000000000003</v>
      </c>
      <c r="P10" s="6">
        <v>15</v>
      </c>
      <c r="Q10" s="6" t="s">
        <v>17</v>
      </c>
      <c r="R10" s="6">
        <v>0.249</v>
      </c>
      <c r="S10" s="10" t="s">
        <v>44</v>
      </c>
    </row>
    <row r="11" spans="1:19">
      <c r="A11" s="6">
        <v>774</v>
      </c>
      <c r="B11" s="10">
        <v>4</v>
      </c>
      <c r="C11" s="10" t="s">
        <v>44</v>
      </c>
      <c r="D11" s="6">
        <v>39</v>
      </c>
      <c r="E11" s="6">
        <v>568.65499999999997</v>
      </c>
      <c r="F11" s="6">
        <v>573.49</v>
      </c>
      <c r="G11" s="10" t="s">
        <v>44</v>
      </c>
      <c r="H11" s="6">
        <v>44.496000000000002</v>
      </c>
      <c r="I11" s="6">
        <v>12.69</v>
      </c>
      <c r="J11" s="6">
        <v>0.78</v>
      </c>
      <c r="K11" s="6">
        <v>15.351000000000001</v>
      </c>
      <c r="L11" s="6">
        <f>22.101-8.305</f>
        <v>13.795999999999999</v>
      </c>
      <c r="M11" s="6">
        <v>4.6959999999999997</v>
      </c>
      <c r="N11" s="6">
        <v>0.22500000000000001</v>
      </c>
      <c r="O11" s="6">
        <v>6.5110000000000001</v>
      </c>
      <c r="P11" s="6" t="s">
        <v>15</v>
      </c>
      <c r="Q11" s="6">
        <v>14</v>
      </c>
      <c r="R11" s="10" t="s">
        <v>44</v>
      </c>
      <c r="S11" s="10" t="s">
        <v>44</v>
      </c>
    </row>
    <row r="12" spans="1:19">
      <c r="A12" s="6">
        <v>122</v>
      </c>
      <c r="B12" s="10">
        <v>4</v>
      </c>
      <c r="C12" s="10" t="s">
        <v>44</v>
      </c>
      <c r="D12" s="6">
        <v>45</v>
      </c>
      <c r="E12" s="6">
        <v>1068.1600000000001</v>
      </c>
      <c r="F12" s="6">
        <v>1058.27</v>
      </c>
      <c r="G12" s="10" t="s">
        <v>44</v>
      </c>
      <c r="H12" s="6">
        <v>52.932000000000002</v>
      </c>
      <c r="I12" s="6">
        <v>20.885000000000002</v>
      </c>
      <c r="J12" s="6">
        <v>3.4569999999999999</v>
      </c>
      <c r="K12" s="6">
        <v>26.381</v>
      </c>
      <c r="L12" s="6">
        <f>24.193-8.305</f>
        <v>15.888000000000002</v>
      </c>
      <c r="M12" s="6">
        <v>7.1310000000000002</v>
      </c>
      <c r="N12" s="6">
        <v>1.0660000000000001</v>
      </c>
      <c r="O12" s="6">
        <v>8.0310000000000006</v>
      </c>
      <c r="P12" s="6" t="s">
        <v>15</v>
      </c>
      <c r="Q12" s="6" t="s">
        <v>15</v>
      </c>
      <c r="R12" s="6">
        <v>0.27800000000000002</v>
      </c>
      <c r="S12" s="10" t="s">
        <v>44</v>
      </c>
    </row>
    <row r="13" spans="1:19" ht="45">
      <c r="A13" s="6">
        <v>1210</v>
      </c>
      <c r="B13" s="10">
        <v>10</v>
      </c>
      <c r="C13" s="10" t="s">
        <v>44</v>
      </c>
      <c r="D13" s="6">
        <v>42</v>
      </c>
      <c r="E13" s="6">
        <v>407.57</v>
      </c>
      <c r="F13" s="6">
        <v>396.58</v>
      </c>
      <c r="G13" s="6">
        <v>406.40499999999997</v>
      </c>
      <c r="H13" s="6">
        <v>38.662999999999997</v>
      </c>
      <c r="I13" s="6">
        <v>12.612</v>
      </c>
      <c r="J13" s="6">
        <v>2.649</v>
      </c>
      <c r="K13" s="6">
        <v>11.989000000000001</v>
      </c>
      <c r="L13" s="6">
        <f>17.808-8.305</f>
        <v>9.5030000000000001</v>
      </c>
      <c r="M13" s="6">
        <v>4.6150000000000002</v>
      </c>
      <c r="N13" s="6">
        <v>0.871</v>
      </c>
      <c r="O13" s="6">
        <v>3.3719999999999999</v>
      </c>
      <c r="P13" s="10" t="s">
        <v>44</v>
      </c>
      <c r="Q13" s="10" t="s">
        <v>44</v>
      </c>
      <c r="R13" s="10" t="s">
        <v>44</v>
      </c>
      <c r="S13" s="6" t="s">
        <v>19</v>
      </c>
    </row>
    <row r="14" spans="1:19">
      <c r="A14" s="6">
        <v>281</v>
      </c>
      <c r="B14" s="10">
        <v>9</v>
      </c>
      <c r="C14" s="10" t="s">
        <v>44</v>
      </c>
      <c r="D14" s="6">
        <v>50</v>
      </c>
      <c r="E14" s="6">
        <v>1140.75</v>
      </c>
      <c r="F14" s="6">
        <v>1142.6990000000001</v>
      </c>
      <c r="G14" s="10" t="s">
        <v>44</v>
      </c>
      <c r="H14" s="6">
        <v>83.33</v>
      </c>
      <c r="I14" s="6">
        <v>37.281999999999996</v>
      </c>
      <c r="J14" s="6">
        <v>5.2729999999999997</v>
      </c>
      <c r="K14" s="6">
        <v>31.45</v>
      </c>
      <c r="L14" s="6">
        <f>40.58-8.305</f>
        <v>32.274999999999999</v>
      </c>
      <c r="M14" s="6">
        <v>13.954000000000001</v>
      </c>
      <c r="N14" s="6">
        <v>2.1579999999999999</v>
      </c>
      <c r="O14" s="6">
        <v>11.66</v>
      </c>
      <c r="P14" s="6">
        <v>3</v>
      </c>
      <c r="Q14" s="6">
        <v>3</v>
      </c>
      <c r="R14" s="6">
        <v>0.46200000000000002</v>
      </c>
      <c r="S14" s="10" t="s">
        <v>44</v>
      </c>
    </row>
    <row r="15" spans="1:19">
      <c r="A15" s="6">
        <v>574</v>
      </c>
      <c r="B15" s="10">
        <v>10</v>
      </c>
      <c r="C15" s="10" t="s">
        <v>44</v>
      </c>
      <c r="D15" s="6">
        <v>86</v>
      </c>
      <c r="E15" s="6">
        <v>2488.1</v>
      </c>
      <c r="F15" s="6">
        <v>2488.9</v>
      </c>
      <c r="G15" s="10" t="s">
        <v>44</v>
      </c>
      <c r="H15" s="6">
        <f>127.473+117.36+26.095</f>
        <v>270.928</v>
      </c>
      <c r="I15" s="6">
        <v>57.3</v>
      </c>
      <c r="J15" s="6">
        <v>13.832000000000001</v>
      </c>
      <c r="K15" s="6">
        <v>72.570999999999998</v>
      </c>
      <c r="L15" s="6">
        <f>(38.67+51.842)-(8.305*2)</f>
        <v>73.902000000000001</v>
      </c>
      <c r="M15" s="6">
        <v>23.51</v>
      </c>
      <c r="N15" s="6">
        <v>6.101</v>
      </c>
      <c r="O15" s="6">
        <v>29.192</v>
      </c>
      <c r="P15" s="10" t="s">
        <v>44</v>
      </c>
      <c r="Q15" s="10" t="s">
        <v>44</v>
      </c>
      <c r="R15" s="10" t="s">
        <v>44</v>
      </c>
      <c r="S15" s="10" t="s">
        <v>44</v>
      </c>
    </row>
  </sheetData>
  <mergeCells count="1">
    <mergeCell ref="A2:S2"/>
  </mergeCell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dimension ref="A1:V35"/>
  <sheetViews>
    <sheetView workbookViewId="0">
      <selection activeCell="M15" sqref="M15"/>
    </sheetView>
  </sheetViews>
  <sheetFormatPr defaultRowHeight="11.25"/>
  <cols>
    <col min="1" max="1" width="9.140625" style="4"/>
    <col min="2" max="4" width="12.140625" style="4" customWidth="1"/>
    <col min="5" max="18" width="9.140625" style="4"/>
    <col min="19" max="22" width="12.85546875" style="4" customWidth="1"/>
    <col min="23" max="16384" width="9.140625" style="4"/>
  </cols>
  <sheetData>
    <row r="1" spans="1:22">
      <c r="A1" s="4" t="s">
        <v>35</v>
      </c>
    </row>
    <row r="2" spans="1:22">
      <c r="A2" s="16" t="s">
        <v>21</v>
      </c>
      <c r="B2" s="17"/>
      <c r="C2" s="17"/>
      <c r="D2" s="17"/>
      <c r="E2" s="17"/>
      <c r="F2" s="17"/>
      <c r="G2" s="17"/>
      <c r="H2" s="17"/>
      <c r="I2" s="17"/>
      <c r="J2" s="17"/>
      <c r="K2" s="17"/>
      <c r="L2" s="17"/>
      <c r="M2" s="17"/>
      <c r="N2" s="17"/>
      <c r="O2" s="17"/>
      <c r="P2" s="17"/>
      <c r="Q2" s="17"/>
      <c r="R2" s="17"/>
      <c r="S2" s="17"/>
      <c r="T2" s="17"/>
      <c r="U2" s="17"/>
      <c r="V2" s="18"/>
    </row>
    <row r="3" spans="1:22" ht="45">
      <c r="A3" s="6" t="s">
        <v>0</v>
      </c>
      <c r="B3" s="6" t="s">
        <v>45</v>
      </c>
      <c r="C3" s="6" t="s">
        <v>46</v>
      </c>
      <c r="D3" s="6" t="s">
        <v>47</v>
      </c>
      <c r="E3" s="6" t="s">
        <v>13</v>
      </c>
      <c r="F3" s="6" t="s">
        <v>1</v>
      </c>
      <c r="G3" s="6" t="s">
        <v>1</v>
      </c>
      <c r="H3" s="6" t="s">
        <v>1</v>
      </c>
      <c r="I3" s="6" t="s">
        <v>2</v>
      </c>
      <c r="J3" s="6" t="s">
        <v>3</v>
      </c>
      <c r="K3" s="6" t="s">
        <v>4</v>
      </c>
      <c r="L3" s="6" t="s">
        <v>5</v>
      </c>
      <c r="M3" s="6" t="s">
        <v>50</v>
      </c>
      <c r="N3" s="6" t="s">
        <v>49</v>
      </c>
      <c r="O3" s="6" t="s">
        <v>51</v>
      </c>
      <c r="P3" s="6" t="s">
        <v>7</v>
      </c>
      <c r="Q3" s="6" t="s">
        <v>8</v>
      </c>
      <c r="R3" s="6" t="s">
        <v>9</v>
      </c>
      <c r="S3" s="6" t="s">
        <v>10</v>
      </c>
      <c r="T3" s="6" t="s">
        <v>12</v>
      </c>
      <c r="U3" s="6" t="s">
        <v>11</v>
      </c>
      <c r="V3" s="6" t="s">
        <v>18</v>
      </c>
    </row>
    <row r="4" spans="1:22">
      <c r="A4" s="6">
        <v>403</v>
      </c>
      <c r="B4" s="6">
        <v>14</v>
      </c>
      <c r="C4" s="6">
        <v>15</v>
      </c>
      <c r="D4" s="6" t="s">
        <v>44</v>
      </c>
      <c r="E4" s="6">
        <v>386</v>
      </c>
      <c r="F4" s="6">
        <v>555.51</v>
      </c>
      <c r="G4" s="6">
        <v>550.75</v>
      </c>
      <c r="H4" s="6" t="s">
        <v>44</v>
      </c>
      <c r="I4" s="6">
        <v>17.43</v>
      </c>
      <c r="J4" s="6">
        <v>5.1520000000000001</v>
      </c>
      <c r="K4" s="6">
        <v>4.9649999999999999</v>
      </c>
      <c r="L4" s="6">
        <v>16.760000000000002</v>
      </c>
      <c r="M4" s="8">
        <v>13.032</v>
      </c>
      <c r="N4" s="6">
        <v>8.3049999999999997</v>
      </c>
      <c r="O4" s="6">
        <f>13.032-8.305</f>
        <v>4.7270000000000003</v>
      </c>
      <c r="P4" s="6">
        <v>1.9470000000000001</v>
      </c>
      <c r="Q4" s="6">
        <v>1.6279999999999999</v>
      </c>
      <c r="R4" s="6">
        <v>4.9640000000000004</v>
      </c>
      <c r="S4" s="6">
        <v>3</v>
      </c>
      <c r="T4" s="6">
        <v>3</v>
      </c>
      <c r="U4" s="6" t="s">
        <v>44</v>
      </c>
      <c r="V4" s="6" t="s">
        <v>44</v>
      </c>
    </row>
    <row r="5" spans="1:22" ht="33.75">
      <c r="A5" s="6">
        <v>630</v>
      </c>
      <c r="B5" s="10">
        <v>14</v>
      </c>
      <c r="C5" s="10">
        <v>4</v>
      </c>
      <c r="D5" s="6" t="s">
        <v>44</v>
      </c>
      <c r="E5" s="7">
        <v>315</v>
      </c>
      <c r="F5" s="7">
        <v>1145.99</v>
      </c>
      <c r="G5" s="7">
        <v>1144.26</v>
      </c>
      <c r="H5" s="6" t="s">
        <v>44</v>
      </c>
      <c r="I5" s="6">
        <v>63.66</v>
      </c>
      <c r="J5" s="6">
        <v>20.161000000000001</v>
      </c>
      <c r="K5" s="6">
        <v>12.909000000000001</v>
      </c>
      <c r="L5" s="6">
        <v>41.28</v>
      </c>
      <c r="M5" s="8">
        <v>28.137</v>
      </c>
      <c r="N5" s="6">
        <v>8.3049999999999997</v>
      </c>
      <c r="O5" s="7">
        <f>28.137-8.305</f>
        <v>19.832000000000001</v>
      </c>
      <c r="P5" s="6">
        <v>8.4480000000000004</v>
      </c>
      <c r="Q5" s="6">
        <v>5.29</v>
      </c>
      <c r="R5" s="6">
        <v>17.295999999999999</v>
      </c>
      <c r="S5" s="6">
        <v>7</v>
      </c>
      <c r="T5" s="6">
        <v>5</v>
      </c>
      <c r="U5" s="6" t="s">
        <v>44</v>
      </c>
      <c r="V5" s="6" t="s">
        <v>34</v>
      </c>
    </row>
    <row r="6" spans="1:22">
      <c r="A6" s="6">
        <v>803</v>
      </c>
      <c r="B6" s="10">
        <v>14</v>
      </c>
      <c r="C6" s="10">
        <v>25</v>
      </c>
      <c r="D6" s="6" t="s">
        <v>44</v>
      </c>
      <c r="E6" s="6">
        <v>194</v>
      </c>
      <c r="F6" s="6">
        <v>768.43</v>
      </c>
      <c r="G6" s="6">
        <v>739.33</v>
      </c>
      <c r="H6" s="6" t="s">
        <v>44</v>
      </c>
      <c r="I6" s="6">
        <v>33.597000000000001</v>
      </c>
      <c r="J6" s="6">
        <v>8.6579999999999995</v>
      </c>
      <c r="K6" s="6">
        <v>8.42</v>
      </c>
      <c r="L6" s="6">
        <v>27.111000000000001</v>
      </c>
      <c r="M6" s="8">
        <v>19.62</v>
      </c>
      <c r="N6" s="6">
        <v>8.3049999999999997</v>
      </c>
      <c r="O6" s="6">
        <v>11.315000000000001</v>
      </c>
      <c r="P6" s="6">
        <v>3.4420000000000002</v>
      </c>
      <c r="Q6" s="6">
        <v>2.964</v>
      </c>
      <c r="R6" s="6">
        <v>9.7330000000000005</v>
      </c>
      <c r="S6" s="6" t="s">
        <v>44</v>
      </c>
      <c r="T6" s="6" t="s">
        <v>44</v>
      </c>
      <c r="U6" s="6" t="s">
        <v>44</v>
      </c>
      <c r="V6" s="6" t="s">
        <v>44</v>
      </c>
    </row>
    <row r="7" spans="1:22">
      <c r="A7" s="6">
        <v>1155</v>
      </c>
      <c r="B7" s="10">
        <v>12</v>
      </c>
      <c r="C7" s="10">
        <v>10</v>
      </c>
      <c r="D7" s="6" t="s">
        <v>44</v>
      </c>
      <c r="E7" s="6">
        <v>308</v>
      </c>
      <c r="F7" s="6">
        <v>889.1</v>
      </c>
      <c r="G7" s="6">
        <v>886.26</v>
      </c>
      <c r="H7" s="6" t="s">
        <v>44</v>
      </c>
      <c r="I7" s="6">
        <v>24.48</v>
      </c>
      <c r="J7" s="6">
        <v>12.94</v>
      </c>
      <c r="K7" s="6">
        <v>7.8079999999999998</v>
      </c>
      <c r="L7" s="6">
        <v>27.71</v>
      </c>
      <c r="M7" s="8">
        <v>20.994</v>
      </c>
      <c r="N7" s="6">
        <v>8.3049999999999997</v>
      </c>
      <c r="O7" s="6">
        <f>20.994-8.305</f>
        <v>12.689</v>
      </c>
      <c r="P7" s="6">
        <v>5.6630000000000003</v>
      </c>
      <c r="Q7" s="6">
        <v>3.0939999999999999</v>
      </c>
      <c r="R7" s="6">
        <v>10.775</v>
      </c>
      <c r="S7" s="6">
        <v>21</v>
      </c>
      <c r="T7" s="6">
        <v>5</v>
      </c>
      <c r="U7" s="6" t="s">
        <v>44</v>
      </c>
      <c r="V7" s="6" t="s">
        <v>44</v>
      </c>
    </row>
    <row r="8" spans="1:22">
      <c r="A8" s="6">
        <v>924</v>
      </c>
      <c r="B8" s="10">
        <v>7</v>
      </c>
      <c r="C8" s="10">
        <v>4</v>
      </c>
      <c r="D8" s="6" t="s">
        <v>44</v>
      </c>
      <c r="E8" s="6">
        <v>232</v>
      </c>
      <c r="F8" s="6">
        <v>408.67</v>
      </c>
      <c r="G8" s="6">
        <v>407.21</v>
      </c>
      <c r="H8" s="6" t="s">
        <v>44</v>
      </c>
      <c r="I8" s="6">
        <v>14.962999999999999</v>
      </c>
      <c r="J8" s="6">
        <v>6.1909999999999998</v>
      </c>
      <c r="K8" s="6">
        <v>3.8079999999999998</v>
      </c>
      <c r="L8" s="6">
        <v>14.68</v>
      </c>
      <c r="M8" s="8">
        <v>13.702999999999999</v>
      </c>
      <c r="N8" s="6">
        <v>8.3049999999999997</v>
      </c>
      <c r="O8" s="6">
        <f>13.703-8.305</f>
        <v>5.3979999999999997</v>
      </c>
      <c r="P8" s="6">
        <v>2.6960000000000002</v>
      </c>
      <c r="Q8" s="6">
        <v>1.4710000000000001</v>
      </c>
      <c r="R8" s="6">
        <v>5.4109999999999996</v>
      </c>
      <c r="S8" s="6" t="s">
        <v>44</v>
      </c>
      <c r="T8" s="6" t="s">
        <v>44</v>
      </c>
      <c r="U8" s="6" t="s">
        <v>44</v>
      </c>
      <c r="V8" s="6" t="s">
        <v>44</v>
      </c>
    </row>
    <row r="9" spans="1:22">
      <c r="A9" s="6">
        <v>310</v>
      </c>
      <c r="B9" s="10">
        <v>19</v>
      </c>
      <c r="C9" s="10">
        <v>2</v>
      </c>
      <c r="D9" s="6" t="s">
        <v>44</v>
      </c>
      <c r="E9" s="6">
        <v>268</v>
      </c>
      <c r="F9" s="6">
        <v>687.87</v>
      </c>
      <c r="G9" s="6">
        <v>679.67</v>
      </c>
      <c r="H9" s="6" t="s">
        <v>44</v>
      </c>
      <c r="I9" s="6">
        <v>31.068000000000001</v>
      </c>
      <c r="J9" s="6">
        <v>15.217000000000001</v>
      </c>
      <c r="K9" s="6">
        <v>7.9649999999999999</v>
      </c>
      <c r="L9" s="6">
        <v>23.661999999999999</v>
      </c>
      <c r="M9" s="8">
        <v>18.193000000000001</v>
      </c>
      <c r="N9" s="6">
        <v>8.3049999999999997</v>
      </c>
      <c r="O9" s="6">
        <f>18.193-8.305</f>
        <v>9.8880000000000017</v>
      </c>
      <c r="P9" s="6">
        <v>5.9950000000000001</v>
      </c>
      <c r="Q9" s="6">
        <v>2.8250000000000002</v>
      </c>
      <c r="R9" s="6">
        <v>9.3569999999999993</v>
      </c>
      <c r="S9" s="6">
        <v>5</v>
      </c>
      <c r="T9" s="6">
        <v>5</v>
      </c>
      <c r="U9" s="6" t="s">
        <v>44</v>
      </c>
      <c r="V9" s="6" t="s">
        <v>44</v>
      </c>
    </row>
    <row r="10" spans="1:22">
      <c r="A10" s="6">
        <v>1261</v>
      </c>
      <c r="B10" s="10">
        <v>14</v>
      </c>
      <c r="C10" s="10">
        <v>6</v>
      </c>
      <c r="D10" s="6" t="s">
        <v>44</v>
      </c>
      <c r="E10" s="6">
        <v>135</v>
      </c>
      <c r="F10" s="6">
        <v>492.70600000000002</v>
      </c>
      <c r="G10" s="6">
        <v>487.52</v>
      </c>
      <c r="H10" s="6" t="s">
        <v>44</v>
      </c>
      <c r="I10" s="6">
        <v>23.056000000000001</v>
      </c>
      <c r="J10" s="6">
        <v>9.2309999999999999</v>
      </c>
      <c r="K10" s="6">
        <v>6.0780000000000003</v>
      </c>
      <c r="L10" s="6">
        <v>18.010000000000002</v>
      </c>
      <c r="M10" s="8">
        <v>17.004000000000001</v>
      </c>
      <c r="N10" s="6">
        <v>8.3049999999999997</v>
      </c>
      <c r="O10" s="6">
        <f>17.004-8.305</f>
        <v>8.6990000000000016</v>
      </c>
      <c r="P10" s="6">
        <v>3.831</v>
      </c>
      <c r="Q10" s="6">
        <v>2.262</v>
      </c>
      <c r="R10" s="6">
        <v>7.234</v>
      </c>
      <c r="S10" s="6">
        <v>4</v>
      </c>
      <c r="T10" s="6">
        <v>2</v>
      </c>
      <c r="U10" s="6" t="s">
        <v>44</v>
      </c>
      <c r="V10" s="6" t="s">
        <v>44</v>
      </c>
    </row>
    <row r="11" spans="1:22">
      <c r="A11" s="6">
        <v>523</v>
      </c>
      <c r="B11" s="10">
        <v>11</v>
      </c>
      <c r="C11" s="10">
        <v>5</v>
      </c>
      <c r="D11" s="6">
        <v>1</v>
      </c>
      <c r="E11" s="6">
        <v>205</v>
      </c>
      <c r="F11" s="6">
        <v>840.59</v>
      </c>
      <c r="G11" s="6">
        <v>844.32</v>
      </c>
      <c r="H11" s="6" t="s">
        <v>44</v>
      </c>
      <c r="I11" s="6">
        <v>49.54</v>
      </c>
      <c r="J11" s="6">
        <v>22.54</v>
      </c>
      <c r="K11" s="6">
        <v>9.2569999999999997</v>
      </c>
      <c r="L11" s="6">
        <v>31.882999999999999</v>
      </c>
      <c r="M11" s="8">
        <v>24.052</v>
      </c>
      <c r="N11" s="6">
        <v>8.3049999999999997</v>
      </c>
      <c r="O11" s="6">
        <f>24.052-8.305</f>
        <v>15.747</v>
      </c>
      <c r="P11" s="6">
        <v>9.8490000000000002</v>
      </c>
      <c r="Q11" s="6">
        <v>3.7650000000000001</v>
      </c>
      <c r="R11" s="6">
        <v>12.413</v>
      </c>
      <c r="S11" s="6" t="s">
        <v>44</v>
      </c>
      <c r="T11" s="6" t="s">
        <v>44</v>
      </c>
      <c r="U11" s="6" t="s">
        <v>44</v>
      </c>
      <c r="V11" s="6" t="s">
        <v>44</v>
      </c>
    </row>
    <row r="12" spans="1:22">
      <c r="A12" s="6">
        <v>1018</v>
      </c>
      <c r="B12" s="10">
        <v>20</v>
      </c>
      <c r="C12" s="10">
        <v>6</v>
      </c>
      <c r="D12" s="6" t="s">
        <v>44</v>
      </c>
      <c r="E12" s="6">
        <v>314</v>
      </c>
      <c r="F12" s="6">
        <v>544.39</v>
      </c>
      <c r="G12" s="6">
        <v>546.13</v>
      </c>
      <c r="H12" s="6" t="s">
        <v>44</v>
      </c>
      <c r="I12" s="6">
        <v>29.2</v>
      </c>
      <c r="J12" s="6">
        <v>6.1589999999999998</v>
      </c>
      <c r="K12" s="9">
        <v>5.7290000000000001</v>
      </c>
      <c r="L12" s="6">
        <v>17.631</v>
      </c>
      <c r="M12" s="8">
        <v>15.064</v>
      </c>
      <c r="N12" s="6">
        <v>8.3049999999999997</v>
      </c>
      <c r="O12" s="6">
        <f>15.064-8.305</f>
        <v>6.7590000000000003</v>
      </c>
      <c r="P12" s="6">
        <v>2.4910000000000001</v>
      </c>
      <c r="Q12" s="6">
        <v>2.0379999999999998</v>
      </c>
      <c r="R12" s="6">
        <v>6.1059999999999999</v>
      </c>
      <c r="S12" s="6" t="s">
        <v>44</v>
      </c>
      <c r="T12" s="6" t="s">
        <v>44</v>
      </c>
      <c r="U12" s="6" t="s">
        <v>44</v>
      </c>
      <c r="V12" s="6" t="s">
        <v>44</v>
      </c>
    </row>
    <row r="13" spans="1:22">
      <c r="A13" s="6">
        <v>278</v>
      </c>
      <c r="B13" s="10">
        <v>7</v>
      </c>
      <c r="C13" s="10">
        <v>5</v>
      </c>
      <c r="D13" s="6" t="s">
        <v>44</v>
      </c>
      <c r="E13" s="6">
        <v>138</v>
      </c>
      <c r="F13" s="6">
        <v>107.77</v>
      </c>
      <c r="G13" s="6">
        <v>105.68</v>
      </c>
      <c r="H13" s="6">
        <v>105.59</v>
      </c>
      <c r="I13" s="6">
        <v>3.484</v>
      </c>
      <c r="J13" s="6">
        <v>1.885</v>
      </c>
      <c r="K13" s="6">
        <v>2.5089999999999999</v>
      </c>
      <c r="L13" s="6">
        <v>3.0819999999999999</v>
      </c>
      <c r="M13" s="8">
        <v>9.9130000000000003</v>
      </c>
      <c r="N13" s="6">
        <v>8.3049999999999997</v>
      </c>
      <c r="O13" s="6">
        <f>9.913-8.305</f>
        <v>1.6080000000000005</v>
      </c>
      <c r="P13" s="6">
        <v>0.83099999999999996</v>
      </c>
      <c r="Q13" s="6">
        <v>1.02</v>
      </c>
      <c r="R13" s="6">
        <v>1.1499999999999999</v>
      </c>
      <c r="S13" s="6" t="s">
        <v>44</v>
      </c>
      <c r="T13" s="6" t="s">
        <v>44</v>
      </c>
      <c r="U13" s="6" t="s">
        <v>44</v>
      </c>
      <c r="V13" s="6" t="s">
        <v>44</v>
      </c>
    </row>
    <row r="14" spans="1:22">
      <c r="A14" s="6">
        <v>705</v>
      </c>
      <c r="B14" s="10">
        <v>16</v>
      </c>
      <c r="C14" s="10">
        <v>17</v>
      </c>
      <c r="D14" s="6" t="s">
        <v>44</v>
      </c>
      <c r="E14" s="6">
        <v>166</v>
      </c>
      <c r="F14" s="6">
        <v>523.6</v>
      </c>
      <c r="G14" s="6">
        <v>517.29999999999995</v>
      </c>
      <c r="H14" s="6" t="s">
        <v>44</v>
      </c>
      <c r="I14" s="6">
        <v>29.24</v>
      </c>
      <c r="J14" s="6">
        <v>4.7634999999999996</v>
      </c>
      <c r="K14" s="6">
        <v>5.9020000000000001</v>
      </c>
      <c r="L14" s="6">
        <v>17.692</v>
      </c>
      <c r="M14" s="8">
        <v>15.127000000000001</v>
      </c>
      <c r="N14" s="6">
        <v>8.3049999999999997</v>
      </c>
      <c r="O14" s="6">
        <f>15.127-8.305</f>
        <v>6.822000000000001</v>
      </c>
      <c r="P14" s="6">
        <v>1.915</v>
      </c>
      <c r="Q14" s="6">
        <v>2.2029999999999998</v>
      </c>
      <c r="R14" s="6">
        <v>6.3179999999999996</v>
      </c>
      <c r="S14" s="6" t="s">
        <v>44</v>
      </c>
      <c r="T14" s="6" t="s">
        <v>44</v>
      </c>
      <c r="U14" s="6" t="s">
        <v>44</v>
      </c>
      <c r="V14" s="6" t="s">
        <v>44</v>
      </c>
    </row>
    <row r="15" spans="1:22">
      <c r="A15" s="6">
        <v>169</v>
      </c>
      <c r="B15" s="10">
        <v>15</v>
      </c>
      <c r="C15" s="10">
        <v>11</v>
      </c>
      <c r="D15" s="6" t="s">
        <v>44</v>
      </c>
      <c r="E15" s="6">
        <v>260</v>
      </c>
      <c r="F15" s="6">
        <v>1311.48</v>
      </c>
      <c r="G15" s="6">
        <v>1307.5999999999999</v>
      </c>
      <c r="H15" s="6" t="s">
        <v>44</v>
      </c>
      <c r="I15" s="6">
        <v>50.845999999999997</v>
      </c>
      <c r="J15" s="6">
        <v>19.283000000000001</v>
      </c>
      <c r="K15" s="6">
        <v>9.6150000000000002</v>
      </c>
      <c r="L15" s="6">
        <v>42.627000000000002</v>
      </c>
      <c r="M15" s="8">
        <v>21.523</v>
      </c>
      <c r="N15" s="6">
        <v>8.3049999999999997</v>
      </c>
      <c r="O15" s="6">
        <f>21.523-8.305</f>
        <v>13.218</v>
      </c>
      <c r="P15" s="6">
        <v>8.1910000000000007</v>
      </c>
      <c r="Q15" s="6">
        <v>3.8940000000000001</v>
      </c>
      <c r="R15" s="6">
        <v>15.842000000000001</v>
      </c>
      <c r="S15" s="6">
        <v>7</v>
      </c>
      <c r="T15" s="6">
        <v>7</v>
      </c>
      <c r="U15" s="6" t="s">
        <v>44</v>
      </c>
      <c r="V15" s="6" t="s">
        <v>44</v>
      </c>
    </row>
    <row r="16" spans="1:22">
      <c r="U16" s="4" t="s">
        <v>48</v>
      </c>
    </row>
    <row r="24" spans="12:16">
      <c r="L24" s="12"/>
      <c r="M24" s="12"/>
      <c r="N24" s="12"/>
      <c r="O24" s="14"/>
      <c r="P24" s="14"/>
    </row>
    <row r="25" spans="12:16">
      <c r="L25" s="13"/>
      <c r="M25" s="13"/>
      <c r="N25" s="13"/>
      <c r="O25" s="14"/>
      <c r="P25" s="14"/>
    </row>
    <row r="26" spans="12:16">
      <c r="L26" s="12"/>
      <c r="M26" s="12"/>
      <c r="N26" s="12"/>
      <c r="O26" s="14"/>
      <c r="P26" s="14"/>
    </row>
    <row r="27" spans="12:16">
      <c r="L27" s="12"/>
      <c r="M27" s="12"/>
      <c r="N27" s="12"/>
      <c r="O27" s="14"/>
      <c r="P27" s="14"/>
    </row>
    <row r="28" spans="12:16">
      <c r="L28" s="12"/>
      <c r="M28" s="12"/>
      <c r="N28" s="12"/>
      <c r="O28" s="14"/>
      <c r="P28" s="14"/>
    </row>
    <row r="29" spans="12:16">
      <c r="L29" s="12"/>
      <c r="M29" s="12"/>
      <c r="N29" s="12"/>
      <c r="O29" s="14"/>
      <c r="P29" s="14"/>
    </row>
    <row r="30" spans="12:16">
      <c r="L30" s="12"/>
      <c r="M30" s="12"/>
      <c r="N30" s="12"/>
      <c r="O30" s="14"/>
      <c r="P30" s="14"/>
    </row>
    <row r="31" spans="12:16">
      <c r="L31" s="12"/>
      <c r="M31" s="12"/>
      <c r="N31" s="12"/>
      <c r="O31" s="14"/>
      <c r="P31" s="14"/>
    </row>
    <row r="32" spans="12:16">
      <c r="L32" s="12"/>
      <c r="M32" s="12"/>
      <c r="N32" s="12"/>
      <c r="O32" s="14"/>
      <c r="P32" s="14"/>
    </row>
    <row r="33" spans="12:16">
      <c r="L33" s="12"/>
      <c r="M33" s="12"/>
      <c r="N33" s="12"/>
      <c r="O33" s="14"/>
      <c r="P33" s="14"/>
    </row>
    <row r="34" spans="12:16">
      <c r="L34" s="12"/>
      <c r="M34" s="12"/>
      <c r="N34" s="12"/>
      <c r="O34" s="14"/>
      <c r="P34" s="14"/>
    </row>
    <row r="35" spans="12:16">
      <c r="L35" s="12"/>
      <c r="M35" s="12"/>
      <c r="N35" s="12"/>
      <c r="O35" s="14"/>
      <c r="P35" s="14"/>
    </row>
  </sheetData>
  <mergeCells count="1">
    <mergeCell ref="A2:V2"/>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M15"/>
  <sheetViews>
    <sheetView workbookViewId="0">
      <selection activeCell="K18" sqref="K18"/>
    </sheetView>
  </sheetViews>
  <sheetFormatPr defaultRowHeight="11.25"/>
  <cols>
    <col min="1" max="6" width="9.140625" style="4"/>
    <col min="7" max="8" width="12.85546875" style="4" customWidth="1"/>
    <col min="9" max="10" width="9.140625" style="4"/>
    <col min="11" max="13" width="12.85546875" style="4" customWidth="1"/>
    <col min="14" max="16384" width="9.140625" style="4"/>
  </cols>
  <sheetData>
    <row r="1" spans="1:13">
      <c r="A1" s="4" t="s">
        <v>35</v>
      </c>
    </row>
    <row r="2" spans="1:13">
      <c r="A2" s="16" t="s">
        <v>22</v>
      </c>
      <c r="B2" s="17"/>
      <c r="C2" s="17"/>
      <c r="D2" s="17"/>
      <c r="E2" s="17"/>
      <c r="F2" s="17"/>
      <c r="G2" s="17"/>
      <c r="H2" s="17"/>
      <c r="I2" s="17"/>
      <c r="J2" s="17"/>
      <c r="K2" s="17"/>
      <c r="L2" s="17"/>
      <c r="M2" s="18"/>
    </row>
    <row r="3" spans="1:13" ht="33.75">
      <c r="A3" s="6" t="s">
        <v>0</v>
      </c>
      <c r="B3" s="6" t="s">
        <v>45</v>
      </c>
      <c r="C3" s="6" t="s">
        <v>1</v>
      </c>
      <c r="D3" s="6" t="s">
        <v>1</v>
      </c>
      <c r="E3" s="6" t="s">
        <v>2</v>
      </c>
      <c r="F3" s="6" t="s">
        <v>3</v>
      </c>
      <c r="G3" s="6" t="s">
        <v>4</v>
      </c>
      <c r="H3" s="6" t="s">
        <v>5</v>
      </c>
      <c r="I3" s="6" t="s">
        <v>6</v>
      </c>
      <c r="J3" s="6" t="s">
        <v>7</v>
      </c>
      <c r="K3" s="6" t="s">
        <v>8</v>
      </c>
      <c r="L3" s="6" t="s">
        <v>9</v>
      </c>
      <c r="M3" s="6" t="s">
        <v>18</v>
      </c>
    </row>
    <row r="4" spans="1:13">
      <c r="A4" s="6">
        <v>505</v>
      </c>
      <c r="B4" s="6">
        <v>2</v>
      </c>
      <c r="C4" s="6">
        <v>606.44000000000005</v>
      </c>
      <c r="D4" s="6">
        <v>605.11</v>
      </c>
      <c r="E4" s="6">
        <v>44.634999999999998</v>
      </c>
      <c r="F4" s="6">
        <v>20.73</v>
      </c>
      <c r="G4" s="6">
        <v>0.47699999999999998</v>
      </c>
      <c r="H4" s="6">
        <v>37.762</v>
      </c>
      <c r="I4" s="6">
        <f>15.771-8.305</f>
        <v>7.4660000000000011</v>
      </c>
      <c r="J4" s="6">
        <v>6.1790000000000003</v>
      </c>
      <c r="K4" s="6">
        <v>0.104</v>
      </c>
      <c r="L4" s="6">
        <v>9.923</v>
      </c>
      <c r="M4" s="6"/>
    </row>
    <row r="5" spans="1:13">
      <c r="A5" s="6">
        <v>172</v>
      </c>
      <c r="B5" s="10">
        <v>5</v>
      </c>
      <c r="C5" s="7">
        <v>927.19</v>
      </c>
      <c r="D5" s="7">
        <v>930.63</v>
      </c>
      <c r="E5" s="6">
        <v>47.331000000000003</v>
      </c>
      <c r="F5" s="6">
        <v>19.446999999999999</v>
      </c>
      <c r="G5" s="6">
        <v>6.1079999999999997</v>
      </c>
      <c r="H5" s="6">
        <v>55.023000000000003</v>
      </c>
      <c r="I5" s="6">
        <f>16.542-8.305</f>
        <v>8.2370000000000019</v>
      </c>
      <c r="J5" s="6">
        <v>5.63</v>
      </c>
      <c r="K5" s="6">
        <v>1.5620000000000001</v>
      </c>
      <c r="L5" s="6">
        <v>14.420999999999999</v>
      </c>
      <c r="M5" s="6"/>
    </row>
    <row r="6" spans="1:13">
      <c r="A6" s="6">
        <v>871</v>
      </c>
      <c r="B6" s="6">
        <v>6</v>
      </c>
      <c r="C6" s="6">
        <v>956.45</v>
      </c>
      <c r="D6" s="6">
        <v>972.66</v>
      </c>
      <c r="E6" s="6">
        <v>58.466000000000001</v>
      </c>
      <c r="F6" s="6">
        <v>17.611000000000001</v>
      </c>
      <c r="G6" s="6">
        <v>5.3310000000000004</v>
      </c>
      <c r="H6" s="6">
        <v>62.103000000000002</v>
      </c>
      <c r="I6" s="6">
        <f>18.283-8.305</f>
        <v>9.9780000000000015</v>
      </c>
      <c r="J6" s="6">
        <v>4.8250000000000002</v>
      </c>
      <c r="K6" s="6">
        <v>1.2450000000000001</v>
      </c>
      <c r="L6" s="6">
        <v>15.744</v>
      </c>
      <c r="M6" s="6"/>
    </row>
    <row r="7" spans="1:13">
      <c r="A7" s="6">
        <v>211</v>
      </c>
      <c r="B7" s="6">
        <v>4</v>
      </c>
      <c r="C7" s="6">
        <v>379.4</v>
      </c>
      <c r="D7" s="6">
        <v>380.7</v>
      </c>
      <c r="E7" s="6">
        <v>19.57</v>
      </c>
      <c r="F7" s="6">
        <v>8.5830000000000002</v>
      </c>
      <c r="G7" s="6">
        <v>1.48</v>
      </c>
      <c r="H7" s="6">
        <v>22.116</v>
      </c>
      <c r="I7" s="6">
        <f>11.419-8.305</f>
        <v>3.1140000000000008</v>
      </c>
      <c r="J7" s="6">
        <v>2.4630000000000001</v>
      </c>
      <c r="K7" s="6">
        <v>0.32800000000000001</v>
      </c>
      <c r="L7" s="6">
        <v>5.8819999999999997</v>
      </c>
      <c r="M7" s="6"/>
    </row>
    <row r="8" spans="1:13">
      <c r="A8" s="6">
        <v>717</v>
      </c>
      <c r="B8" s="6">
        <v>4</v>
      </c>
      <c r="C8" s="6">
        <v>327</v>
      </c>
      <c r="D8" s="6">
        <v>323.14999999999998</v>
      </c>
      <c r="E8" s="6">
        <v>28.228000000000002</v>
      </c>
      <c r="F8" s="6">
        <v>9.2929999999999993</v>
      </c>
      <c r="G8" s="6">
        <v>1.4510000000000001</v>
      </c>
      <c r="H8" s="6">
        <v>18.177</v>
      </c>
      <c r="I8" s="6">
        <f>13.508-8.305</f>
        <v>5.2029999999999994</v>
      </c>
      <c r="J8" s="6">
        <v>2.7829999999999999</v>
      </c>
      <c r="K8" s="6">
        <v>0.30199999999999999</v>
      </c>
      <c r="L8" s="6">
        <v>5.0860000000000003</v>
      </c>
      <c r="M8" s="6"/>
    </row>
    <row r="9" spans="1:13">
      <c r="A9" s="6">
        <v>1274</v>
      </c>
      <c r="B9" s="6">
        <v>2</v>
      </c>
      <c r="C9" s="6">
        <v>212.48</v>
      </c>
      <c r="D9" s="6">
        <v>214.66</v>
      </c>
      <c r="E9" s="6">
        <v>21.638000000000002</v>
      </c>
      <c r="F9" s="6">
        <v>10.303000000000001</v>
      </c>
      <c r="G9" s="6">
        <v>0.50600000000000001</v>
      </c>
      <c r="H9" s="6">
        <v>11.465</v>
      </c>
      <c r="I9" s="6">
        <f>13.17-8.305</f>
        <v>4.8650000000000002</v>
      </c>
      <c r="J9" s="6">
        <v>3.6629999999999998</v>
      </c>
      <c r="K9" s="6">
        <v>0.13600000000000001</v>
      </c>
      <c r="L9" s="6">
        <v>3.5790000000000002</v>
      </c>
      <c r="M9" s="6"/>
    </row>
    <row r="10" spans="1:13">
      <c r="A10" s="6">
        <v>1012</v>
      </c>
      <c r="B10" s="6" t="s">
        <v>23</v>
      </c>
      <c r="C10" s="6">
        <v>257</v>
      </c>
      <c r="D10" s="6">
        <v>257.5</v>
      </c>
      <c r="E10" s="6">
        <v>20.28</v>
      </c>
      <c r="F10" s="6">
        <v>11.311</v>
      </c>
      <c r="G10" s="6" t="s">
        <v>23</v>
      </c>
      <c r="H10" s="6">
        <v>12.98</v>
      </c>
      <c r="I10" s="6">
        <f>13.163-8.305</f>
        <v>4.8580000000000005</v>
      </c>
      <c r="J10" s="6">
        <v>4.0549999999999997</v>
      </c>
      <c r="K10" s="6"/>
      <c r="L10" s="6">
        <v>4.601</v>
      </c>
      <c r="M10" s="6"/>
    </row>
    <row r="11" spans="1:13">
      <c r="A11" s="6">
        <v>311</v>
      </c>
      <c r="B11" s="6">
        <v>9</v>
      </c>
      <c r="C11" s="6">
        <v>554.4</v>
      </c>
      <c r="D11" s="6">
        <v>564.20000000000005</v>
      </c>
      <c r="E11" s="6">
        <v>47.113999999999997</v>
      </c>
      <c r="F11" s="6">
        <v>18.564</v>
      </c>
      <c r="G11" s="6">
        <v>3.1309999999999998</v>
      </c>
      <c r="H11" s="6">
        <v>36.177</v>
      </c>
      <c r="I11" s="6">
        <f>15.329-8.305</f>
        <v>7.0240000000000009</v>
      </c>
      <c r="J11" s="6">
        <v>5.2809999999999997</v>
      </c>
      <c r="K11" s="6">
        <v>0.52300000000000002</v>
      </c>
      <c r="L11" s="6">
        <v>1.198</v>
      </c>
      <c r="M11" s="6"/>
    </row>
    <row r="12" spans="1:13">
      <c r="A12" s="6">
        <v>673</v>
      </c>
      <c r="B12" s="6">
        <v>7</v>
      </c>
      <c r="C12" s="6">
        <v>570.39</v>
      </c>
      <c r="D12" s="6">
        <v>569.20000000000005</v>
      </c>
      <c r="E12" s="6">
        <v>29.91</v>
      </c>
      <c r="F12" s="6">
        <v>18.175000000000001</v>
      </c>
      <c r="G12" s="9">
        <v>4.3029999999999999</v>
      </c>
      <c r="H12" s="6">
        <v>31.548999999999999</v>
      </c>
      <c r="I12" s="6">
        <f>14.122-3.805</f>
        <v>10.317</v>
      </c>
      <c r="J12" s="6">
        <v>4.9580000000000002</v>
      </c>
      <c r="K12" s="6">
        <v>0.79200000000000004</v>
      </c>
      <c r="L12" s="6">
        <v>8.3610000000000007</v>
      </c>
      <c r="M12" s="6"/>
    </row>
    <row r="13" spans="1:13">
      <c r="A13" s="6">
        <v>1161</v>
      </c>
      <c r="B13" s="6">
        <v>2</v>
      </c>
      <c r="C13" s="6">
        <v>357</v>
      </c>
      <c r="D13" s="6">
        <v>352.59</v>
      </c>
      <c r="E13" s="6">
        <v>25.55</v>
      </c>
      <c r="F13" s="6">
        <v>16.155000000000001</v>
      </c>
      <c r="G13" s="6">
        <v>1.373</v>
      </c>
      <c r="H13" s="6">
        <v>21.021999999999998</v>
      </c>
      <c r="I13" s="6">
        <f>14.163-8.305</f>
        <v>5.8580000000000005</v>
      </c>
      <c r="J13" s="6">
        <v>4.1559999999999997</v>
      </c>
      <c r="K13" s="6">
        <v>0.27700000000000002</v>
      </c>
      <c r="L13" s="6">
        <v>5.7240000000000002</v>
      </c>
      <c r="M13" s="6"/>
    </row>
    <row r="14" spans="1:13">
      <c r="A14" s="6">
        <v>467</v>
      </c>
      <c r="B14" s="6">
        <v>8</v>
      </c>
      <c r="C14" s="6">
        <v>936.24</v>
      </c>
      <c r="D14" s="6">
        <v>928.45</v>
      </c>
      <c r="E14" s="6">
        <v>64.350999999999999</v>
      </c>
      <c r="F14" s="6">
        <v>26.05</v>
      </c>
      <c r="G14" s="6">
        <v>3.6930000000000001</v>
      </c>
      <c r="H14" s="6">
        <v>54.633000000000003</v>
      </c>
      <c r="I14" s="6">
        <f>18.612-8.305</f>
        <v>10.306999999999999</v>
      </c>
      <c r="J14" s="6">
        <v>7.3609999999999998</v>
      </c>
      <c r="K14" s="6">
        <v>0.83899999999999997</v>
      </c>
      <c r="L14" s="6">
        <v>14.858000000000001</v>
      </c>
      <c r="M14" s="6"/>
    </row>
    <row r="15" spans="1:13">
      <c r="A15" s="6">
        <v>909</v>
      </c>
      <c r="B15" s="6">
        <v>9</v>
      </c>
      <c r="C15" s="6">
        <v>891.89</v>
      </c>
      <c r="D15" s="6">
        <v>878.78</v>
      </c>
      <c r="E15" s="6">
        <v>50.42</v>
      </c>
      <c r="F15" s="6">
        <v>26.416</v>
      </c>
      <c r="G15" s="6">
        <v>2.4969999999999999</v>
      </c>
      <c r="H15" s="6">
        <v>53.238</v>
      </c>
      <c r="I15" s="6">
        <f>15.863-8.305</f>
        <v>7.5579999999999998</v>
      </c>
      <c r="J15" s="6">
        <v>5.7060000000000004</v>
      </c>
      <c r="K15" s="6">
        <v>0.66100000000000003</v>
      </c>
      <c r="L15" s="6">
        <v>14.35</v>
      </c>
      <c r="M15" s="6"/>
    </row>
  </sheetData>
  <mergeCells count="1">
    <mergeCell ref="A2:M2"/>
  </mergeCells>
  <pageMargins left="0.7" right="0.7" top="0.75" bottom="0.75" header="0.3" footer="0.3"/>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dimension ref="A1:P15"/>
  <sheetViews>
    <sheetView workbookViewId="0">
      <selection activeCell="F30" sqref="F30"/>
    </sheetView>
  </sheetViews>
  <sheetFormatPr defaultRowHeight="11.25"/>
  <cols>
    <col min="1" max="6" width="9.140625" style="4"/>
    <col min="7" max="8" width="12.85546875" style="4" customWidth="1"/>
    <col min="9" max="10" width="9.140625" style="4"/>
    <col min="11" max="13" width="12.5703125" style="4" customWidth="1"/>
    <col min="14" max="15" width="9.140625" style="4"/>
    <col min="16" max="16" width="42.140625" style="5" customWidth="1"/>
    <col min="17" max="16384" width="9.140625" style="4"/>
  </cols>
  <sheetData>
    <row r="1" spans="1:16">
      <c r="A1" s="4" t="s">
        <v>35</v>
      </c>
    </row>
    <row r="2" spans="1:16">
      <c r="A2" s="19" t="s">
        <v>24</v>
      </c>
      <c r="B2" s="20"/>
      <c r="C2" s="20"/>
      <c r="D2" s="20"/>
      <c r="E2" s="20"/>
      <c r="F2" s="20"/>
      <c r="G2" s="20"/>
      <c r="H2" s="20"/>
      <c r="I2" s="20"/>
      <c r="J2" s="20"/>
      <c r="K2" s="20"/>
      <c r="L2" s="20"/>
      <c r="M2" s="20"/>
      <c r="N2" s="21"/>
      <c r="O2" s="21"/>
      <c r="P2" s="21"/>
    </row>
    <row r="3" spans="1:16" ht="45">
      <c r="A3" s="6" t="s">
        <v>0</v>
      </c>
      <c r="B3" s="6" t="s">
        <v>1</v>
      </c>
      <c r="C3" s="6" t="s">
        <v>1</v>
      </c>
      <c r="D3" s="6" t="s">
        <v>1</v>
      </c>
      <c r="E3" s="6" t="s">
        <v>2</v>
      </c>
      <c r="F3" s="7" t="s">
        <v>26</v>
      </c>
      <c r="G3" s="6" t="s">
        <v>25</v>
      </c>
      <c r="H3" s="6" t="s">
        <v>27</v>
      </c>
      <c r="I3" s="6" t="s">
        <v>3</v>
      </c>
      <c r="J3" s="6" t="s">
        <v>28</v>
      </c>
      <c r="K3" s="6" t="s">
        <v>29</v>
      </c>
      <c r="L3" s="6" t="s">
        <v>30</v>
      </c>
      <c r="M3" s="6" t="s">
        <v>31</v>
      </c>
      <c r="N3" s="7" t="s">
        <v>7</v>
      </c>
      <c r="O3" s="7" t="s">
        <v>32</v>
      </c>
      <c r="P3" s="7" t="s">
        <v>18</v>
      </c>
    </row>
    <row r="4" spans="1:16">
      <c r="A4" s="6">
        <v>576</v>
      </c>
      <c r="B4" s="6">
        <v>334.041</v>
      </c>
      <c r="C4" s="6">
        <v>333.14</v>
      </c>
      <c r="D4" s="6" t="s">
        <v>44</v>
      </c>
      <c r="E4" s="6">
        <v>15.329000000000001</v>
      </c>
      <c r="F4" s="6" t="s">
        <v>44</v>
      </c>
      <c r="G4" s="6">
        <v>2.2269999999999999</v>
      </c>
      <c r="H4" s="6">
        <v>18.788</v>
      </c>
      <c r="I4" s="6">
        <v>8.89</v>
      </c>
      <c r="J4" s="6">
        <f>12.877-8.305</f>
        <v>4.572000000000001</v>
      </c>
      <c r="K4" s="6" t="s">
        <v>44</v>
      </c>
      <c r="L4" s="6">
        <v>0.66300000000000003</v>
      </c>
      <c r="M4" s="6">
        <v>5.1369999999999996</v>
      </c>
      <c r="N4" s="8">
        <v>2.59</v>
      </c>
      <c r="O4" s="6" t="s">
        <v>44</v>
      </c>
      <c r="P4" s="6" t="s">
        <v>44</v>
      </c>
    </row>
    <row r="5" spans="1:16">
      <c r="A5" s="6">
        <v>1006</v>
      </c>
      <c r="B5" s="7">
        <v>739.4</v>
      </c>
      <c r="C5" s="7">
        <v>705.27</v>
      </c>
      <c r="D5" s="6" t="s">
        <v>44</v>
      </c>
      <c r="E5" s="6">
        <v>38.003</v>
      </c>
      <c r="F5" s="6" t="s">
        <v>44</v>
      </c>
      <c r="G5" s="6">
        <v>10.228999999999999</v>
      </c>
      <c r="H5" s="6">
        <v>34.023000000000003</v>
      </c>
      <c r="I5" s="6">
        <v>12.035</v>
      </c>
      <c r="J5" s="6">
        <f>18.122-8.305</f>
        <v>9.8170000000000002</v>
      </c>
      <c r="K5" s="6" t="s">
        <v>44</v>
      </c>
      <c r="L5" s="6">
        <v>4.1559999999999997</v>
      </c>
      <c r="M5" s="6">
        <v>11.555</v>
      </c>
      <c r="N5" s="8">
        <v>4.4880000000000004</v>
      </c>
      <c r="O5" s="6" t="s">
        <v>44</v>
      </c>
      <c r="P5" s="6" t="s">
        <v>33</v>
      </c>
    </row>
    <row r="6" spans="1:16">
      <c r="A6" s="6">
        <v>775</v>
      </c>
      <c r="B6" s="6">
        <v>473.76900000000001</v>
      </c>
      <c r="C6" s="6">
        <v>471.38499999999999</v>
      </c>
      <c r="D6" s="6" t="s">
        <v>44</v>
      </c>
      <c r="E6" s="6">
        <v>18.398</v>
      </c>
      <c r="F6" s="6" t="s">
        <v>44</v>
      </c>
      <c r="G6" s="6">
        <v>17.318000000000001</v>
      </c>
      <c r="H6" s="6">
        <v>28.224</v>
      </c>
      <c r="I6" s="6">
        <v>17.183</v>
      </c>
      <c r="J6" s="6">
        <f>15.546-8.305</f>
        <v>7.2409999999999997</v>
      </c>
      <c r="K6" s="6" t="s">
        <v>44</v>
      </c>
      <c r="L6" s="6">
        <v>2.2480000000000002</v>
      </c>
      <c r="M6" s="6">
        <v>8.2539999999999996</v>
      </c>
      <c r="N6" s="8">
        <v>5.6120000000000001</v>
      </c>
      <c r="O6" s="6" t="s">
        <v>44</v>
      </c>
      <c r="P6" s="6" t="s">
        <v>44</v>
      </c>
    </row>
    <row r="7" spans="1:16">
      <c r="A7" s="6">
        <v>1176</v>
      </c>
      <c r="B7" s="6">
        <v>456.88600000000002</v>
      </c>
      <c r="C7" s="6">
        <v>452.60500000000002</v>
      </c>
      <c r="D7" s="6" t="s">
        <v>44</v>
      </c>
      <c r="E7" s="6">
        <v>61.448</v>
      </c>
      <c r="F7" s="6" t="s">
        <v>44</v>
      </c>
      <c r="G7" s="6">
        <v>4.7859999999999996</v>
      </c>
      <c r="H7" s="6">
        <v>31.356999999999999</v>
      </c>
      <c r="I7" s="6">
        <v>19.38</v>
      </c>
      <c r="J7" s="6">
        <f>17.766-8.305</f>
        <v>9.4609999999999985</v>
      </c>
      <c r="K7" s="6" t="s">
        <v>44</v>
      </c>
      <c r="L7" s="6">
        <v>1.607</v>
      </c>
      <c r="M7" s="6">
        <v>9.3469999999999995</v>
      </c>
      <c r="N7" s="8">
        <v>6.327</v>
      </c>
      <c r="O7" s="6" t="s">
        <v>44</v>
      </c>
      <c r="P7" s="6" t="s">
        <v>44</v>
      </c>
    </row>
    <row r="8" spans="1:16">
      <c r="A8" s="6">
        <v>905</v>
      </c>
      <c r="B8" s="6">
        <v>405.37400000000002</v>
      </c>
      <c r="C8" s="6">
        <v>402.36399999999998</v>
      </c>
      <c r="D8" s="6" t="s">
        <v>44</v>
      </c>
      <c r="E8" s="6">
        <v>8.6379999999999999</v>
      </c>
      <c r="F8" s="6" t="s">
        <v>44</v>
      </c>
      <c r="G8" s="6">
        <v>1.1879999999999999</v>
      </c>
      <c r="H8" s="6">
        <v>25.658000000000001</v>
      </c>
      <c r="I8" s="6">
        <v>10.552</v>
      </c>
      <c r="J8" s="6">
        <f>11.951-8.305</f>
        <v>3.6460000000000008</v>
      </c>
      <c r="K8" s="6" t="s">
        <v>44</v>
      </c>
      <c r="L8" s="6">
        <v>0.35599999999999998</v>
      </c>
      <c r="M8" s="6">
        <v>7.08</v>
      </c>
      <c r="N8" s="8">
        <v>3.2610000000000001</v>
      </c>
      <c r="O8" s="6" t="s">
        <v>44</v>
      </c>
      <c r="P8" s="6" t="s">
        <v>44</v>
      </c>
    </row>
    <row r="9" spans="1:16">
      <c r="A9" s="6">
        <v>479</v>
      </c>
      <c r="B9" s="6">
        <v>2438.2550000000001</v>
      </c>
      <c r="C9" s="6">
        <v>2441.2350000000001</v>
      </c>
      <c r="D9" s="6" t="s">
        <v>44</v>
      </c>
      <c r="E9" s="9">
        <v>104.434</v>
      </c>
      <c r="F9" s="6">
        <v>35.081000000000003</v>
      </c>
      <c r="G9" s="6">
        <v>12.474</v>
      </c>
      <c r="H9" s="6">
        <v>148.423</v>
      </c>
      <c r="I9" s="6">
        <v>101.526</v>
      </c>
      <c r="J9" s="6">
        <f>59.995-8.305</f>
        <v>51.69</v>
      </c>
      <c r="K9" s="6">
        <v>16.067</v>
      </c>
      <c r="L9" s="6">
        <v>5.327</v>
      </c>
      <c r="M9" s="6">
        <v>51.472000000000001</v>
      </c>
      <c r="N9" s="8">
        <v>45.106000000000002</v>
      </c>
      <c r="O9" s="8">
        <v>2.1019999999999999</v>
      </c>
      <c r="P9" s="6" t="s">
        <v>44</v>
      </c>
    </row>
    <row r="10" spans="1:16">
      <c r="A10" s="6">
        <v>308</v>
      </c>
      <c r="B10" s="6">
        <v>597.70299999999997</v>
      </c>
      <c r="C10" s="6">
        <v>584.66999999999996</v>
      </c>
      <c r="D10" s="6">
        <v>589.15</v>
      </c>
      <c r="E10" s="6">
        <v>40</v>
      </c>
      <c r="F10" s="6" t="s">
        <v>44</v>
      </c>
      <c r="G10" s="6">
        <v>8.7729999999999997</v>
      </c>
      <c r="H10" s="6">
        <v>35.220999999999997</v>
      </c>
      <c r="I10" s="6">
        <v>24.221</v>
      </c>
      <c r="J10" s="6">
        <f>17.703-8.305</f>
        <v>9.3979999999999997</v>
      </c>
      <c r="K10" s="6" t="s">
        <v>44</v>
      </c>
      <c r="L10" s="6">
        <v>2.9129999999999998</v>
      </c>
      <c r="M10" s="6">
        <v>11.596</v>
      </c>
      <c r="N10" s="8">
        <v>8.2889999999999997</v>
      </c>
      <c r="O10" s="6" t="s">
        <v>44</v>
      </c>
      <c r="P10" s="6" t="s">
        <v>44</v>
      </c>
    </row>
    <row r="11" spans="1:16">
      <c r="A11" s="6">
        <v>100</v>
      </c>
      <c r="B11" s="6">
        <v>625.1</v>
      </c>
      <c r="C11" s="6">
        <v>609.79999999999995</v>
      </c>
      <c r="D11" s="6">
        <v>608.19799999999998</v>
      </c>
      <c r="E11" s="6">
        <v>34.817999999999998</v>
      </c>
      <c r="F11" s="6" t="s">
        <v>44</v>
      </c>
      <c r="G11" s="6">
        <v>5.5949999999999998</v>
      </c>
      <c r="H11" s="6">
        <v>34.085000000000001</v>
      </c>
      <c r="I11" s="6">
        <v>17.274000000000001</v>
      </c>
      <c r="J11" s="6">
        <f>14.275-8.305</f>
        <v>5.9700000000000006</v>
      </c>
      <c r="K11" s="6" t="s">
        <v>44</v>
      </c>
      <c r="L11" s="6">
        <v>1.806</v>
      </c>
      <c r="M11" s="6">
        <v>9.9440000000000008</v>
      </c>
      <c r="N11" s="8">
        <v>5.8780000000000001</v>
      </c>
      <c r="O11" s="6" t="s">
        <v>44</v>
      </c>
      <c r="P11" s="6" t="s">
        <v>44</v>
      </c>
    </row>
    <row r="12" spans="1:16">
      <c r="A12" s="6">
        <v>209</v>
      </c>
      <c r="B12" s="6">
        <v>353.51799999999997</v>
      </c>
      <c r="C12" s="6">
        <v>350.96699999999998</v>
      </c>
      <c r="D12" s="6" t="s">
        <v>44</v>
      </c>
      <c r="E12" s="6">
        <v>18.311</v>
      </c>
      <c r="F12" s="6" t="s">
        <v>44</v>
      </c>
      <c r="G12" s="9">
        <v>4.5289999999999999</v>
      </c>
      <c r="H12" s="6">
        <v>19.832999999999998</v>
      </c>
      <c r="I12" s="6">
        <v>13.285</v>
      </c>
      <c r="J12" s="6">
        <f>12.724-8.305</f>
        <v>4.4190000000000005</v>
      </c>
      <c r="K12" s="6" t="s">
        <v>44</v>
      </c>
      <c r="L12" s="6">
        <v>1.468</v>
      </c>
      <c r="M12" s="6">
        <v>5.827</v>
      </c>
      <c r="N12" s="8">
        <v>4.242</v>
      </c>
      <c r="O12" s="6" t="s">
        <v>44</v>
      </c>
      <c r="P12" s="6" t="s">
        <v>44</v>
      </c>
    </row>
    <row r="13" spans="1:16">
      <c r="A13" s="6">
        <v>1204</v>
      </c>
      <c r="B13" s="6">
        <v>452.21300000000002</v>
      </c>
      <c r="C13" s="6">
        <v>454.09399999999999</v>
      </c>
      <c r="D13" s="6" t="s">
        <v>44</v>
      </c>
      <c r="E13" s="6">
        <v>20.731000000000002</v>
      </c>
      <c r="F13" s="6" t="s">
        <v>44</v>
      </c>
      <c r="G13" s="6">
        <v>3.444</v>
      </c>
      <c r="H13" s="6">
        <v>30.59</v>
      </c>
      <c r="I13" s="6">
        <v>14.457000000000001</v>
      </c>
      <c r="J13" s="6">
        <f>15.051-8.305</f>
        <v>6.7460000000000004</v>
      </c>
      <c r="K13" s="6" t="s">
        <v>44</v>
      </c>
      <c r="L13" s="6">
        <v>1.089</v>
      </c>
      <c r="M13" s="6">
        <v>8.7110000000000003</v>
      </c>
      <c r="N13" s="8">
        <v>4.5060000000000002</v>
      </c>
      <c r="O13" s="6" t="s">
        <v>44</v>
      </c>
      <c r="P13" s="6" t="s">
        <v>44</v>
      </c>
    </row>
    <row r="14" spans="1:16">
      <c r="A14" s="6">
        <v>608</v>
      </c>
      <c r="B14" s="6">
        <v>503.59</v>
      </c>
      <c r="C14" s="6">
        <v>499.2</v>
      </c>
      <c r="D14" s="6">
        <v>493.27800000000002</v>
      </c>
      <c r="E14" s="6">
        <v>32.109000000000002</v>
      </c>
      <c r="F14" s="6" t="s">
        <v>44</v>
      </c>
      <c r="G14" s="6">
        <v>5.0069999999999997</v>
      </c>
      <c r="H14" s="6">
        <v>29.681000000000001</v>
      </c>
      <c r="I14" s="6">
        <v>15.858000000000001</v>
      </c>
      <c r="J14" s="6">
        <f>13.434-8.305</f>
        <v>5.1289999999999996</v>
      </c>
      <c r="K14" s="6" t="s">
        <v>44</v>
      </c>
      <c r="L14" s="6">
        <v>1.75</v>
      </c>
      <c r="M14" s="6">
        <v>7.8230000000000004</v>
      </c>
      <c r="N14" s="8">
        <v>4.7460000000000004</v>
      </c>
      <c r="O14" s="6" t="s">
        <v>44</v>
      </c>
      <c r="P14" s="6" t="s">
        <v>44</v>
      </c>
    </row>
    <row r="15" spans="1:16">
      <c r="A15" s="6">
        <v>870</v>
      </c>
      <c r="B15" s="6">
        <v>613.4</v>
      </c>
      <c r="C15" s="6">
        <v>571.50800000000004</v>
      </c>
      <c r="D15" s="6">
        <v>582.65</v>
      </c>
      <c r="E15" s="6">
        <v>22.85</v>
      </c>
      <c r="F15" s="6" t="s">
        <v>44</v>
      </c>
      <c r="G15" s="6">
        <v>7.9560000000000004</v>
      </c>
      <c r="H15" s="6">
        <v>32.247999999999998</v>
      </c>
      <c r="I15" s="6">
        <v>22.286999999999999</v>
      </c>
      <c r="J15" s="6">
        <f>13.722-8.305</f>
        <v>5.4169999999999998</v>
      </c>
      <c r="K15" s="6" t="s">
        <v>44</v>
      </c>
      <c r="L15" s="6">
        <v>2.7559999999999998</v>
      </c>
      <c r="M15" s="6">
        <v>9.4149999999999991</v>
      </c>
      <c r="N15" s="8">
        <v>7.7240000000000002</v>
      </c>
      <c r="O15" s="6" t="s">
        <v>44</v>
      </c>
      <c r="P15" s="11" t="s">
        <v>43</v>
      </c>
    </row>
  </sheetData>
  <mergeCells count="1">
    <mergeCell ref="A2:P2"/>
  </mergeCells>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E364"/>
  <sheetViews>
    <sheetView topLeftCell="A311" workbookViewId="0">
      <selection activeCell="D324" sqref="D324"/>
    </sheetView>
  </sheetViews>
  <sheetFormatPr defaultRowHeight="11.25"/>
  <cols>
    <col min="1" max="1" width="20.7109375" style="1" bestFit="1" customWidth="1"/>
    <col min="2" max="2" width="16.42578125" style="1" bestFit="1" customWidth="1"/>
    <col min="3" max="3" width="8.7109375" style="1" bestFit="1" customWidth="1"/>
    <col min="4" max="4" width="8.85546875" style="1" bestFit="1" customWidth="1"/>
    <col min="5" max="5" width="5.42578125" style="1" bestFit="1" customWidth="1"/>
    <col min="6" max="16384" width="9.140625" style="1"/>
  </cols>
  <sheetData>
    <row r="1" spans="1:5">
      <c r="B1" s="3" t="s">
        <v>36</v>
      </c>
    </row>
    <row r="2" spans="1:5">
      <c r="A2" s="2" t="s">
        <v>42</v>
      </c>
      <c r="B2" s="2" t="s">
        <v>0</v>
      </c>
      <c r="C2" s="2" t="s">
        <v>37</v>
      </c>
      <c r="D2" s="2" t="s">
        <v>38</v>
      </c>
      <c r="E2" s="2" t="s">
        <v>39</v>
      </c>
    </row>
    <row r="3" spans="1:5">
      <c r="A3" s="2">
        <v>1</v>
      </c>
      <c r="B3" s="2">
        <v>905</v>
      </c>
      <c r="C3" s="2">
        <v>16.399999999999999</v>
      </c>
      <c r="D3" s="2">
        <v>1.47</v>
      </c>
      <c r="E3" s="2" t="s">
        <v>40</v>
      </c>
    </row>
    <row r="4" spans="1:5">
      <c r="A4" s="2">
        <v>2</v>
      </c>
      <c r="B4" s="2">
        <v>905</v>
      </c>
      <c r="C4" s="2">
        <v>19</v>
      </c>
      <c r="D4" s="2">
        <v>1.43</v>
      </c>
      <c r="E4" s="2" t="s">
        <v>40</v>
      </c>
    </row>
    <row r="5" spans="1:5">
      <c r="A5" s="2">
        <v>3</v>
      </c>
      <c r="B5" s="2">
        <v>905</v>
      </c>
      <c r="C5" s="2">
        <v>16</v>
      </c>
      <c r="D5" s="2">
        <v>1.27</v>
      </c>
      <c r="E5" s="2" t="s">
        <v>40</v>
      </c>
    </row>
    <row r="6" spans="1:5">
      <c r="A6" s="2">
        <v>4</v>
      </c>
      <c r="B6" s="2">
        <v>905</v>
      </c>
      <c r="C6" s="2">
        <v>17.5</v>
      </c>
      <c r="D6" s="2">
        <v>1.42</v>
      </c>
      <c r="E6" s="2" t="s">
        <v>40</v>
      </c>
    </row>
    <row r="7" spans="1:5">
      <c r="A7" s="2">
        <v>5</v>
      </c>
      <c r="B7" s="2">
        <v>905</v>
      </c>
      <c r="C7" s="2">
        <v>18.7</v>
      </c>
      <c r="D7" s="2">
        <v>1.95</v>
      </c>
      <c r="E7" s="2" t="s">
        <v>40</v>
      </c>
    </row>
    <row r="8" spans="1:5">
      <c r="A8" s="2">
        <v>6</v>
      </c>
      <c r="B8" s="2">
        <v>905</v>
      </c>
      <c r="C8" s="2">
        <v>18.5</v>
      </c>
      <c r="D8" s="2">
        <v>1.63</v>
      </c>
      <c r="E8" s="2" t="s">
        <v>40</v>
      </c>
    </row>
    <row r="9" spans="1:5">
      <c r="A9" s="2">
        <v>7</v>
      </c>
      <c r="B9" s="2">
        <v>905</v>
      </c>
      <c r="C9" s="2">
        <v>16.399999999999999</v>
      </c>
      <c r="D9" s="2">
        <v>1.58</v>
      </c>
      <c r="E9" s="2" t="s">
        <v>40</v>
      </c>
    </row>
    <row r="10" spans="1:5">
      <c r="A10" s="2">
        <v>1</v>
      </c>
      <c r="B10" s="2">
        <v>576</v>
      </c>
      <c r="C10" s="2">
        <v>16.399999999999999</v>
      </c>
      <c r="D10" s="2">
        <v>1.1000000000000001</v>
      </c>
      <c r="E10" s="2" t="s">
        <v>40</v>
      </c>
    </row>
    <row r="11" spans="1:5">
      <c r="A11" s="2">
        <v>2</v>
      </c>
      <c r="B11" s="2">
        <v>576</v>
      </c>
      <c r="C11" s="2">
        <v>21.5</v>
      </c>
      <c r="D11" s="2">
        <v>1.1299999999999999</v>
      </c>
      <c r="E11" s="2" t="s">
        <v>40</v>
      </c>
    </row>
    <row r="12" spans="1:5">
      <c r="A12" s="2">
        <v>3</v>
      </c>
      <c r="B12" s="2">
        <v>576</v>
      </c>
      <c r="C12" s="2">
        <v>16.5</v>
      </c>
      <c r="D12" s="2">
        <v>1.23</v>
      </c>
      <c r="E12" s="2" t="s">
        <v>40</v>
      </c>
    </row>
    <row r="13" spans="1:5">
      <c r="A13" s="2">
        <v>4</v>
      </c>
      <c r="B13" s="2">
        <v>576</v>
      </c>
      <c r="C13" s="2">
        <v>21.3</v>
      </c>
      <c r="D13" s="2">
        <v>1.34</v>
      </c>
      <c r="E13" s="2" t="s">
        <v>40</v>
      </c>
    </row>
    <row r="14" spans="1:5">
      <c r="A14" s="2">
        <v>5</v>
      </c>
      <c r="B14" s="2">
        <v>576</v>
      </c>
      <c r="C14" s="2">
        <v>17.5</v>
      </c>
      <c r="D14" s="2">
        <v>1.31</v>
      </c>
      <c r="E14" s="2" t="s">
        <v>40</v>
      </c>
    </row>
    <row r="15" spans="1:5">
      <c r="A15" s="2">
        <v>6</v>
      </c>
      <c r="B15" s="2">
        <v>576</v>
      </c>
      <c r="C15" s="2">
        <v>10</v>
      </c>
      <c r="D15" s="2">
        <v>1.1100000000000001</v>
      </c>
      <c r="E15" s="2" t="s">
        <v>40</v>
      </c>
    </row>
    <row r="16" spans="1:5">
      <c r="A16" s="2">
        <v>7</v>
      </c>
      <c r="B16" s="2">
        <v>576</v>
      </c>
      <c r="C16" s="2">
        <v>22</v>
      </c>
      <c r="D16" s="2">
        <v>1.3</v>
      </c>
      <c r="E16" s="2" t="s">
        <v>40</v>
      </c>
    </row>
    <row r="17" spans="1:5">
      <c r="A17" s="2">
        <v>8</v>
      </c>
      <c r="B17" s="2">
        <v>576</v>
      </c>
      <c r="C17" s="2">
        <v>16.7</v>
      </c>
      <c r="D17" s="2">
        <v>1.22</v>
      </c>
      <c r="E17" s="2" t="s">
        <v>40</v>
      </c>
    </row>
    <row r="18" spans="1:5">
      <c r="A18" s="2">
        <v>9</v>
      </c>
      <c r="B18" s="2">
        <v>576</v>
      </c>
      <c r="C18" s="2">
        <v>19</v>
      </c>
      <c r="D18" s="2">
        <v>1.35</v>
      </c>
      <c r="E18" s="2" t="s">
        <v>40</v>
      </c>
    </row>
    <row r="19" spans="1:5">
      <c r="A19" s="2">
        <v>10</v>
      </c>
      <c r="B19" s="2">
        <v>576</v>
      </c>
      <c r="C19" s="2">
        <v>15.5</v>
      </c>
      <c r="D19" s="2">
        <v>1.29</v>
      </c>
      <c r="E19" s="2" t="s">
        <v>40</v>
      </c>
    </row>
    <row r="20" spans="1:5">
      <c r="A20" s="2">
        <v>11</v>
      </c>
      <c r="B20" s="2">
        <v>576</v>
      </c>
      <c r="C20" s="2">
        <v>17.7</v>
      </c>
      <c r="D20" s="2">
        <v>1.24</v>
      </c>
      <c r="E20" s="2" t="s">
        <v>40</v>
      </c>
    </row>
    <row r="21" spans="1:5">
      <c r="A21" s="2">
        <v>12</v>
      </c>
      <c r="B21" s="2">
        <v>576</v>
      </c>
      <c r="C21" s="2">
        <v>17.3</v>
      </c>
      <c r="D21" s="2">
        <v>1.44</v>
      </c>
      <c r="E21" s="2" t="s">
        <v>40</v>
      </c>
    </row>
    <row r="22" spans="1:5">
      <c r="A22" s="2">
        <v>13</v>
      </c>
      <c r="B22" s="2">
        <v>576</v>
      </c>
      <c r="C22" s="2">
        <v>18.100000000000001</v>
      </c>
      <c r="D22" s="2">
        <v>1.08</v>
      </c>
      <c r="E22" s="2" t="s">
        <v>40</v>
      </c>
    </row>
    <row r="23" spans="1:5">
      <c r="A23" s="2">
        <v>14</v>
      </c>
      <c r="B23" s="2">
        <v>576</v>
      </c>
      <c r="C23" s="2">
        <v>16.5</v>
      </c>
      <c r="D23" s="2">
        <v>1.48</v>
      </c>
      <c r="E23" s="2" t="s">
        <v>40</v>
      </c>
    </row>
    <row r="24" spans="1:5">
      <c r="A24" s="2">
        <v>15</v>
      </c>
      <c r="B24" s="2">
        <v>576</v>
      </c>
      <c r="C24" s="2">
        <v>14.5</v>
      </c>
      <c r="D24" s="2">
        <v>1.49</v>
      </c>
      <c r="E24" s="2" t="s">
        <v>40</v>
      </c>
    </row>
    <row r="25" spans="1:5">
      <c r="A25" s="2">
        <v>1</v>
      </c>
      <c r="B25" s="2">
        <v>1176</v>
      </c>
      <c r="C25" s="2">
        <v>17.100000000000001</v>
      </c>
      <c r="D25" s="2">
        <v>1.58</v>
      </c>
      <c r="E25" s="2" t="s">
        <v>40</v>
      </c>
    </row>
    <row r="26" spans="1:5">
      <c r="A26" s="2">
        <v>2</v>
      </c>
      <c r="B26" s="2">
        <v>1176</v>
      </c>
      <c r="C26" s="2">
        <v>24</v>
      </c>
      <c r="D26" s="2">
        <v>1.68</v>
      </c>
      <c r="E26" s="2" t="s">
        <v>40</v>
      </c>
    </row>
    <row r="27" spans="1:5">
      <c r="A27" s="2">
        <v>3</v>
      </c>
      <c r="B27" s="2">
        <v>1176</v>
      </c>
      <c r="C27" s="2">
        <v>20.8</v>
      </c>
      <c r="D27" s="2">
        <v>1.81</v>
      </c>
      <c r="E27" s="2" t="s">
        <v>40</v>
      </c>
    </row>
    <row r="28" spans="1:5">
      <c r="A28" s="2">
        <v>4</v>
      </c>
      <c r="B28" s="2">
        <v>1176</v>
      </c>
      <c r="C28" s="2">
        <v>23.5</v>
      </c>
      <c r="D28" s="2">
        <v>1.69</v>
      </c>
      <c r="E28" s="2" t="s">
        <v>40</v>
      </c>
    </row>
    <row r="29" spans="1:5">
      <c r="A29" s="2">
        <v>5</v>
      </c>
      <c r="B29" s="2">
        <v>1176</v>
      </c>
      <c r="C29" s="2">
        <v>22</v>
      </c>
      <c r="D29" s="2">
        <v>1.64</v>
      </c>
      <c r="E29" s="2" t="s">
        <v>40</v>
      </c>
    </row>
    <row r="30" spans="1:5">
      <c r="A30" s="2">
        <v>6</v>
      </c>
      <c r="B30" s="2">
        <v>1176</v>
      </c>
      <c r="C30" s="2">
        <v>21.8</v>
      </c>
      <c r="D30" s="2">
        <v>1.45</v>
      </c>
      <c r="E30" s="2" t="s">
        <v>40</v>
      </c>
    </row>
    <row r="31" spans="1:5">
      <c r="A31" s="2">
        <v>7</v>
      </c>
      <c r="B31" s="2">
        <v>1176</v>
      </c>
      <c r="C31" s="2">
        <v>18.2</v>
      </c>
      <c r="D31" s="2">
        <v>1.18</v>
      </c>
      <c r="E31" s="2" t="s">
        <v>40</v>
      </c>
    </row>
    <row r="32" spans="1:5">
      <c r="A32" s="2">
        <v>8</v>
      </c>
      <c r="B32" s="2">
        <v>1176</v>
      </c>
      <c r="C32" s="2">
        <v>21.4</v>
      </c>
      <c r="D32" s="2">
        <v>1.32</v>
      </c>
      <c r="E32" s="2" t="s">
        <v>40</v>
      </c>
    </row>
    <row r="33" spans="1:5">
      <c r="A33" s="2">
        <v>9</v>
      </c>
      <c r="B33" s="2">
        <v>1176</v>
      </c>
      <c r="C33" s="2">
        <v>19</v>
      </c>
      <c r="D33" s="2">
        <v>1.34</v>
      </c>
      <c r="E33" s="2" t="s">
        <v>40</v>
      </c>
    </row>
    <row r="34" spans="1:5">
      <c r="A34" s="2">
        <v>10</v>
      </c>
      <c r="B34" s="2">
        <v>1176</v>
      </c>
      <c r="C34" s="2">
        <v>22.9</v>
      </c>
      <c r="D34" s="2">
        <v>1.54</v>
      </c>
      <c r="E34" s="2" t="s">
        <v>40</v>
      </c>
    </row>
    <row r="35" spans="1:5">
      <c r="A35" s="2">
        <v>11</v>
      </c>
      <c r="B35" s="2">
        <v>1176</v>
      </c>
      <c r="C35" s="2">
        <v>21.5</v>
      </c>
      <c r="D35" s="2">
        <v>1.57</v>
      </c>
      <c r="E35" s="2" t="s">
        <v>40</v>
      </c>
    </row>
    <row r="36" spans="1:5">
      <c r="A36" s="2">
        <v>12</v>
      </c>
      <c r="B36" s="2">
        <v>1176</v>
      </c>
      <c r="C36" s="2">
        <v>14</v>
      </c>
      <c r="D36" s="2">
        <v>1.37</v>
      </c>
      <c r="E36" s="2" t="s">
        <v>40</v>
      </c>
    </row>
    <row r="37" spans="1:5">
      <c r="A37" s="2">
        <v>13</v>
      </c>
      <c r="B37" s="2">
        <v>1176</v>
      </c>
      <c r="C37" s="2">
        <v>22.1</v>
      </c>
      <c r="D37" s="2">
        <v>1.52</v>
      </c>
      <c r="E37" s="2" t="s">
        <v>40</v>
      </c>
    </row>
    <row r="38" spans="1:5">
      <c r="A38" s="2">
        <v>14</v>
      </c>
      <c r="B38" s="2">
        <v>1176</v>
      </c>
      <c r="C38" s="2">
        <v>21.9</v>
      </c>
      <c r="D38" s="2">
        <v>1.59</v>
      </c>
      <c r="E38" s="2" t="s">
        <v>40</v>
      </c>
    </row>
    <row r="39" spans="1:5">
      <c r="A39" s="2">
        <v>15</v>
      </c>
      <c r="B39" s="2">
        <v>1176</v>
      </c>
      <c r="C39" s="2">
        <v>19.600000000000001</v>
      </c>
      <c r="D39" s="2">
        <v>1.18</v>
      </c>
      <c r="E39" s="2" t="s">
        <v>40</v>
      </c>
    </row>
    <row r="40" spans="1:5">
      <c r="A40" s="2">
        <v>16</v>
      </c>
      <c r="B40" s="2">
        <v>1176</v>
      </c>
      <c r="C40" s="2">
        <v>11.9</v>
      </c>
      <c r="D40" s="2">
        <v>1.17</v>
      </c>
      <c r="E40" s="2" t="s">
        <v>40</v>
      </c>
    </row>
    <row r="41" spans="1:5">
      <c r="A41" s="2">
        <v>17</v>
      </c>
      <c r="B41" s="2">
        <v>1176</v>
      </c>
      <c r="C41" s="2">
        <v>23.4</v>
      </c>
      <c r="D41" s="2">
        <v>1.41</v>
      </c>
      <c r="E41" s="2" t="s">
        <v>40</v>
      </c>
    </row>
    <row r="42" spans="1:5">
      <c r="A42" s="2">
        <v>18</v>
      </c>
      <c r="B42" s="2">
        <v>1176</v>
      </c>
      <c r="C42" s="2">
        <v>21.5</v>
      </c>
      <c r="D42" s="2">
        <v>1.52</v>
      </c>
      <c r="E42" s="2" t="s">
        <v>40</v>
      </c>
    </row>
    <row r="43" spans="1:5">
      <c r="A43" s="2">
        <v>19</v>
      </c>
      <c r="B43" s="2">
        <v>1176</v>
      </c>
      <c r="C43" s="2">
        <v>16.7</v>
      </c>
      <c r="D43" s="2">
        <v>1.62</v>
      </c>
      <c r="E43" s="2" t="s">
        <v>40</v>
      </c>
    </row>
    <row r="44" spans="1:5">
      <c r="A44" s="2">
        <v>20</v>
      </c>
      <c r="B44" s="2">
        <v>1176</v>
      </c>
      <c r="C44" s="2">
        <v>21.9</v>
      </c>
      <c r="D44" s="2">
        <v>1.78</v>
      </c>
      <c r="E44" s="2" t="s">
        <v>40</v>
      </c>
    </row>
    <row r="45" spans="1:5">
      <c r="A45" s="2">
        <v>21</v>
      </c>
      <c r="B45" s="2">
        <v>1176</v>
      </c>
      <c r="C45" s="2">
        <v>18.5</v>
      </c>
      <c r="D45" s="2">
        <v>1.26</v>
      </c>
      <c r="E45" s="2" t="s">
        <v>40</v>
      </c>
    </row>
    <row r="46" spans="1:5">
      <c r="A46" s="2">
        <v>22</v>
      </c>
      <c r="B46" s="2">
        <v>1176</v>
      </c>
      <c r="C46" s="2">
        <v>21.7</v>
      </c>
      <c r="D46" s="2">
        <v>1.1599999999999999</v>
      </c>
      <c r="E46" s="2" t="s">
        <v>40</v>
      </c>
    </row>
    <row r="47" spans="1:5">
      <c r="A47" s="2">
        <v>23</v>
      </c>
      <c r="B47" s="2">
        <v>1176</v>
      </c>
      <c r="C47" s="2">
        <v>19</v>
      </c>
      <c r="D47" s="2">
        <v>1.69</v>
      </c>
      <c r="E47" s="2" t="s">
        <v>40</v>
      </c>
    </row>
    <row r="48" spans="1:5">
      <c r="A48" s="2">
        <v>24</v>
      </c>
      <c r="B48" s="2">
        <v>1176</v>
      </c>
      <c r="C48" s="2">
        <v>14.5</v>
      </c>
      <c r="D48" s="2">
        <v>1.5</v>
      </c>
      <c r="E48" s="2" t="s">
        <v>40</v>
      </c>
    </row>
    <row r="49" spans="1:5">
      <c r="A49" s="2">
        <v>1</v>
      </c>
      <c r="B49" s="2">
        <v>209</v>
      </c>
      <c r="C49" s="2">
        <v>26.5</v>
      </c>
      <c r="D49" s="2">
        <v>1.1399999999999999</v>
      </c>
      <c r="E49" s="2" t="s">
        <v>40</v>
      </c>
    </row>
    <row r="50" spans="1:5">
      <c r="A50" s="2">
        <v>2</v>
      </c>
      <c r="B50" s="2">
        <v>209</v>
      </c>
      <c r="C50" s="2">
        <v>26.3</v>
      </c>
      <c r="D50" s="2">
        <v>1.3</v>
      </c>
      <c r="E50" s="2" t="s">
        <v>40</v>
      </c>
    </row>
    <row r="51" spans="1:5">
      <c r="A51" s="2">
        <v>3</v>
      </c>
      <c r="B51" s="2">
        <v>209</v>
      </c>
      <c r="C51" s="2">
        <v>26.7</v>
      </c>
      <c r="D51" s="2">
        <v>1.79</v>
      </c>
      <c r="E51" s="2" t="s">
        <v>40</v>
      </c>
    </row>
    <row r="52" spans="1:5">
      <c r="A52" s="2">
        <v>4</v>
      </c>
      <c r="B52" s="2">
        <v>209</v>
      </c>
      <c r="C52" s="2">
        <v>27</v>
      </c>
      <c r="D52" s="2">
        <v>1.39</v>
      </c>
      <c r="E52" s="2" t="s">
        <v>40</v>
      </c>
    </row>
    <row r="53" spans="1:5">
      <c r="A53" s="2">
        <v>5</v>
      </c>
      <c r="B53" s="2">
        <v>209</v>
      </c>
      <c r="C53" s="2">
        <v>25.8</v>
      </c>
      <c r="D53" s="2">
        <v>1.43</v>
      </c>
      <c r="E53" s="2" t="s">
        <v>40</v>
      </c>
    </row>
    <row r="54" spans="1:5">
      <c r="A54" s="2">
        <v>6</v>
      </c>
      <c r="B54" s="2">
        <v>209</v>
      </c>
      <c r="C54" s="2">
        <v>17.5</v>
      </c>
      <c r="D54" s="2">
        <v>1.45</v>
      </c>
      <c r="E54" s="2" t="s">
        <v>40</v>
      </c>
    </row>
    <row r="55" spans="1:5">
      <c r="A55" s="2">
        <v>7</v>
      </c>
      <c r="B55" s="2">
        <v>209</v>
      </c>
      <c r="C55" s="2">
        <v>24.5</v>
      </c>
      <c r="D55" s="2">
        <v>1.87</v>
      </c>
      <c r="E55" s="2" t="s">
        <v>40</v>
      </c>
    </row>
    <row r="56" spans="1:5">
      <c r="A56" s="2">
        <v>8</v>
      </c>
      <c r="B56" s="2">
        <v>209</v>
      </c>
      <c r="C56" s="2">
        <v>24.1</v>
      </c>
      <c r="D56" s="2">
        <v>1.38</v>
      </c>
      <c r="E56" s="2" t="s">
        <v>40</v>
      </c>
    </row>
    <row r="57" spans="1:5">
      <c r="A57" s="2">
        <v>9</v>
      </c>
      <c r="B57" s="2">
        <v>209</v>
      </c>
      <c r="C57" s="2">
        <v>19.7</v>
      </c>
      <c r="D57" s="2">
        <v>1.34</v>
      </c>
      <c r="E57" s="2" t="s">
        <v>40</v>
      </c>
    </row>
    <row r="58" spans="1:5">
      <c r="A58" s="2">
        <v>10</v>
      </c>
      <c r="B58" s="2">
        <v>209</v>
      </c>
      <c r="C58" s="2">
        <v>25.2</v>
      </c>
      <c r="D58" s="2">
        <v>1.66</v>
      </c>
      <c r="E58" s="2" t="s">
        <v>40</v>
      </c>
    </row>
    <row r="59" spans="1:5">
      <c r="A59" s="2">
        <v>11</v>
      </c>
      <c r="B59" s="2">
        <v>209</v>
      </c>
      <c r="C59" s="2">
        <v>20.2</v>
      </c>
      <c r="D59" s="2">
        <v>1.45</v>
      </c>
      <c r="E59" s="2" t="s">
        <v>40</v>
      </c>
    </row>
    <row r="60" spans="1:5">
      <c r="A60" s="2">
        <v>12</v>
      </c>
      <c r="B60" s="2">
        <v>209</v>
      </c>
      <c r="C60" s="2">
        <v>26</v>
      </c>
      <c r="D60" s="2">
        <v>1.78</v>
      </c>
      <c r="E60" s="2" t="s">
        <v>40</v>
      </c>
    </row>
    <row r="61" spans="1:5">
      <c r="A61" s="2">
        <v>13</v>
      </c>
      <c r="B61" s="2">
        <v>209</v>
      </c>
      <c r="C61" s="2">
        <v>24.6</v>
      </c>
      <c r="D61" s="2">
        <v>1.23</v>
      </c>
      <c r="E61" s="2" t="s">
        <v>40</v>
      </c>
    </row>
    <row r="62" spans="1:5">
      <c r="A62" s="2">
        <v>14</v>
      </c>
      <c r="B62" s="2">
        <v>209</v>
      </c>
      <c r="C62" s="2">
        <v>25</v>
      </c>
      <c r="D62" s="2">
        <v>1.26</v>
      </c>
      <c r="E62" s="2" t="s">
        <v>40</v>
      </c>
    </row>
    <row r="63" spans="1:5">
      <c r="A63" s="2">
        <v>15</v>
      </c>
      <c r="B63" s="2">
        <v>209</v>
      </c>
      <c r="C63" s="2">
        <v>19.600000000000001</v>
      </c>
      <c r="D63" s="2">
        <v>1.26</v>
      </c>
      <c r="E63" s="2" t="s">
        <v>40</v>
      </c>
    </row>
    <row r="64" spans="1:5">
      <c r="A64" s="2">
        <v>16</v>
      </c>
      <c r="B64" s="2">
        <v>209</v>
      </c>
      <c r="C64" s="2">
        <v>23</v>
      </c>
      <c r="D64" s="2">
        <v>1.52</v>
      </c>
      <c r="E64" s="2" t="s">
        <v>40</v>
      </c>
    </row>
    <row r="65" spans="1:5">
      <c r="A65" s="2">
        <v>17</v>
      </c>
      <c r="B65" s="2">
        <v>209</v>
      </c>
      <c r="C65" s="2">
        <v>24.7</v>
      </c>
      <c r="D65" s="2">
        <v>1.0900000000000001</v>
      </c>
      <c r="E65" s="2" t="s">
        <v>40</v>
      </c>
    </row>
    <row r="66" spans="1:5">
      <c r="A66" s="2">
        <v>18</v>
      </c>
      <c r="B66" s="2">
        <v>209</v>
      </c>
      <c r="C66" s="2">
        <v>22.7</v>
      </c>
      <c r="D66" s="2">
        <v>1.3</v>
      </c>
      <c r="E66" s="2" t="s">
        <v>40</v>
      </c>
    </row>
    <row r="67" spans="1:5">
      <c r="A67" s="2">
        <v>19</v>
      </c>
      <c r="B67" s="2">
        <v>209</v>
      </c>
      <c r="C67" s="2">
        <v>23</v>
      </c>
      <c r="D67" s="2">
        <v>1.45</v>
      </c>
      <c r="E67" s="2" t="s">
        <v>40</v>
      </c>
    </row>
    <row r="68" spans="1:5">
      <c r="A68" s="2">
        <v>20</v>
      </c>
      <c r="B68" s="2">
        <v>209</v>
      </c>
      <c r="C68" s="2">
        <v>21.5</v>
      </c>
      <c r="D68" s="2">
        <v>1.1100000000000001</v>
      </c>
      <c r="E68" s="2" t="s">
        <v>40</v>
      </c>
    </row>
    <row r="69" spans="1:5">
      <c r="A69" s="2">
        <v>1</v>
      </c>
      <c r="B69" s="2">
        <v>479</v>
      </c>
      <c r="C69" s="2">
        <v>23.9</v>
      </c>
      <c r="D69" s="2">
        <v>1.31</v>
      </c>
      <c r="E69" s="2" t="s">
        <v>40</v>
      </c>
    </row>
    <row r="70" spans="1:5">
      <c r="A70" s="2">
        <v>2</v>
      </c>
      <c r="B70" s="2">
        <v>479</v>
      </c>
      <c r="C70" s="2">
        <v>30.4</v>
      </c>
      <c r="D70" s="2">
        <v>2.2000000000000002</v>
      </c>
      <c r="E70" s="2" t="s">
        <v>40</v>
      </c>
    </row>
    <row r="71" spans="1:5">
      <c r="A71" s="2">
        <v>3</v>
      </c>
      <c r="B71" s="2">
        <v>479</v>
      </c>
      <c r="C71" s="2">
        <v>24.4</v>
      </c>
      <c r="D71" s="2">
        <v>1.46</v>
      </c>
      <c r="E71" s="2" t="s">
        <v>40</v>
      </c>
    </row>
    <row r="72" spans="1:5">
      <c r="A72" s="2">
        <v>4</v>
      </c>
      <c r="B72" s="2">
        <v>479</v>
      </c>
      <c r="C72" s="2">
        <v>22.3</v>
      </c>
      <c r="D72" s="2">
        <v>1.22</v>
      </c>
      <c r="E72" s="2" t="s">
        <v>40</v>
      </c>
    </row>
    <row r="73" spans="1:5">
      <c r="A73" s="2">
        <v>5</v>
      </c>
      <c r="B73" s="2">
        <v>479</v>
      </c>
      <c r="C73" s="2">
        <v>23</v>
      </c>
      <c r="D73" s="2">
        <v>1.29</v>
      </c>
      <c r="E73" s="2" t="s">
        <v>40</v>
      </c>
    </row>
    <row r="74" spans="1:5">
      <c r="A74" s="2">
        <v>6</v>
      </c>
      <c r="B74" s="2">
        <v>479</v>
      </c>
      <c r="C74" s="2">
        <v>22.3</v>
      </c>
      <c r="D74" s="2">
        <v>1.1200000000000001</v>
      </c>
      <c r="E74" s="2" t="s">
        <v>40</v>
      </c>
    </row>
    <row r="75" spans="1:5">
      <c r="A75" s="2">
        <v>7</v>
      </c>
      <c r="B75" s="2">
        <v>479</v>
      </c>
      <c r="C75" s="2">
        <v>23</v>
      </c>
      <c r="D75" s="2">
        <v>1.35</v>
      </c>
      <c r="E75" s="2" t="s">
        <v>40</v>
      </c>
    </row>
    <row r="76" spans="1:5">
      <c r="A76" s="2">
        <v>8</v>
      </c>
      <c r="B76" s="2">
        <v>479</v>
      </c>
      <c r="C76" s="2">
        <v>22.4</v>
      </c>
      <c r="D76" s="2">
        <v>1.41</v>
      </c>
      <c r="E76" s="2" t="s">
        <v>40</v>
      </c>
    </row>
    <row r="77" spans="1:5">
      <c r="A77" s="2">
        <v>9</v>
      </c>
      <c r="B77" s="2">
        <v>479</v>
      </c>
      <c r="C77" s="2">
        <v>35.5</v>
      </c>
      <c r="D77" s="2">
        <v>2.39</v>
      </c>
      <c r="E77" s="2" t="s">
        <v>40</v>
      </c>
    </row>
    <row r="78" spans="1:5">
      <c r="A78" s="2">
        <v>10</v>
      </c>
      <c r="B78" s="2">
        <v>479</v>
      </c>
      <c r="C78" s="2">
        <v>29.1</v>
      </c>
      <c r="D78" s="2">
        <v>1.55</v>
      </c>
      <c r="E78" s="2" t="s">
        <v>40</v>
      </c>
    </row>
    <row r="79" spans="1:5">
      <c r="A79" s="2">
        <v>11</v>
      </c>
      <c r="B79" s="2">
        <v>479</v>
      </c>
      <c r="C79" s="2">
        <v>22.9</v>
      </c>
      <c r="D79" s="2">
        <v>1.31</v>
      </c>
      <c r="E79" s="2" t="s">
        <v>40</v>
      </c>
    </row>
    <row r="80" spans="1:5">
      <c r="A80" s="2">
        <v>12</v>
      </c>
      <c r="B80" s="2">
        <v>479</v>
      </c>
      <c r="C80" s="2">
        <v>27.5</v>
      </c>
      <c r="D80" s="2">
        <v>2.1800000000000002</v>
      </c>
      <c r="E80" s="2" t="s">
        <v>40</v>
      </c>
    </row>
    <row r="81" spans="1:5">
      <c r="A81" s="2">
        <v>13</v>
      </c>
      <c r="B81" s="2">
        <v>479</v>
      </c>
      <c r="C81" s="2">
        <v>22.5</v>
      </c>
      <c r="D81" s="2">
        <v>1.1000000000000001</v>
      </c>
      <c r="E81" s="2" t="s">
        <v>40</v>
      </c>
    </row>
    <row r="82" spans="1:5">
      <c r="A82" s="2">
        <v>14</v>
      </c>
      <c r="B82" s="2">
        <v>479</v>
      </c>
      <c r="C82" s="2">
        <v>26</v>
      </c>
      <c r="D82" s="2">
        <v>1.43</v>
      </c>
      <c r="E82" s="2" t="s">
        <v>40</v>
      </c>
    </row>
    <row r="83" spans="1:5">
      <c r="A83" s="2">
        <v>15</v>
      </c>
      <c r="B83" s="2">
        <v>479</v>
      </c>
      <c r="C83" s="2">
        <v>26</v>
      </c>
      <c r="D83" s="2">
        <v>1.86</v>
      </c>
      <c r="E83" s="2" t="s">
        <v>40</v>
      </c>
    </row>
    <row r="84" spans="1:5">
      <c r="A84" s="2">
        <v>16</v>
      </c>
      <c r="B84" s="2">
        <v>479</v>
      </c>
      <c r="C84" s="2">
        <v>22.5</v>
      </c>
      <c r="D84" s="2">
        <v>1.29</v>
      </c>
      <c r="E84" s="2" t="s">
        <v>40</v>
      </c>
    </row>
    <row r="85" spans="1:5">
      <c r="A85" s="2">
        <v>17</v>
      </c>
      <c r="B85" s="2">
        <v>479</v>
      </c>
      <c r="C85" s="2">
        <v>29</v>
      </c>
      <c r="D85" s="2">
        <v>2.2599999999999998</v>
      </c>
      <c r="E85" s="2" t="s">
        <v>40</v>
      </c>
    </row>
    <row r="86" spans="1:5">
      <c r="A86" s="2">
        <v>18</v>
      </c>
      <c r="B86" s="2">
        <v>479</v>
      </c>
      <c r="C86" s="2">
        <v>18.899999999999999</v>
      </c>
      <c r="D86" s="2">
        <v>1.1499999999999999</v>
      </c>
      <c r="E86" s="2" t="s">
        <v>40</v>
      </c>
    </row>
    <row r="87" spans="1:5">
      <c r="A87" s="2">
        <v>19</v>
      </c>
      <c r="B87" s="2">
        <v>479</v>
      </c>
      <c r="C87" s="2">
        <v>24</v>
      </c>
      <c r="D87" s="2">
        <v>1.44</v>
      </c>
      <c r="E87" s="2" t="s">
        <v>40</v>
      </c>
    </row>
    <row r="88" spans="1:5">
      <c r="A88" s="2">
        <v>20</v>
      </c>
      <c r="B88" s="2">
        <v>479</v>
      </c>
      <c r="C88" s="2">
        <v>13.9</v>
      </c>
      <c r="D88" s="2">
        <v>1.1299999999999999</v>
      </c>
      <c r="E88" s="2" t="s">
        <v>40</v>
      </c>
    </row>
    <row r="89" spans="1:5">
      <c r="A89" s="2">
        <v>21</v>
      </c>
      <c r="B89" s="2">
        <v>479</v>
      </c>
      <c r="C89" s="2">
        <v>18.399999999999999</v>
      </c>
      <c r="D89" s="2">
        <v>1.28</v>
      </c>
      <c r="E89" s="2" t="s">
        <v>40</v>
      </c>
    </row>
    <row r="90" spans="1:5">
      <c r="A90" s="2">
        <v>22</v>
      </c>
      <c r="B90" s="2">
        <v>479</v>
      </c>
      <c r="C90" s="2">
        <v>27.8</v>
      </c>
      <c r="D90" s="2">
        <v>1.38</v>
      </c>
      <c r="E90" s="2" t="s">
        <v>40</v>
      </c>
    </row>
    <row r="91" spans="1:5">
      <c r="A91" s="2">
        <v>23</v>
      </c>
      <c r="B91" s="2">
        <v>479</v>
      </c>
      <c r="C91" s="2">
        <v>24.7</v>
      </c>
      <c r="D91" s="2">
        <v>2.06</v>
      </c>
      <c r="E91" s="2" t="s">
        <v>40</v>
      </c>
    </row>
    <row r="92" spans="1:5">
      <c r="A92" s="2">
        <v>24</v>
      </c>
      <c r="B92" s="2">
        <v>479</v>
      </c>
      <c r="C92" s="2">
        <v>26.8</v>
      </c>
      <c r="D92" s="2">
        <v>1.49</v>
      </c>
      <c r="E92" s="2" t="s">
        <v>40</v>
      </c>
    </row>
    <row r="93" spans="1:5">
      <c r="A93" s="2">
        <v>25</v>
      </c>
      <c r="B93" s="2">
        <v>479</v>
      </c>
      <c r="C93" s="2">
        <v>30.2</v>
      </c>
      <c r="D93" s="2">
        <v>1.85</v>
      </c>
      <c r="E93" s="2" t="s">
        <v>40</v>
      </c>
    </row>
    <row r="94" spans="1:5">
      <c r="A94" s="2">
        <v>26</v>
      </c>
      <c r="B94" s="2">
        <v>479</v>
      </c>
      <c r="C94" s="2">
        <v>21.5</v>
      </c>
      <c r="D94" s="2">
        <v>1.1000000000000001</v>
      </c>
      <c r="E94" s="2" t="s">
        <v>40</v>
      </c>
    </row>
    <row r="95" spans="1:5">
      <c r="A95" s="2">
        <v>27</v>
      </c>
      <c r="B95" s="2">
        <v>479</v>
      </c>
      <c r="C95" s="2">
        <v>23.4</v>
      </c>
      <c r="D95" s="2">
        <v>1.02</v>
      </c>
      <c r="E95" s="2" t="s">
        <v>40</v>
      </c>
    </row>
    <row r="96" spans="1:5">
      <c r="A96" s="2">
        <v>28</v>
      </c>
      <c r="B96" s="2">
        <v>479</v>
      </c>
      <c r="C96" s="2">
        <v>16.100000000000001</v>
      </c>
      <c r="D96" s="2">
        <v>1.23</v>
      </c>
      <c r="E96" s="2" t="s">
        <v>40</v>
      </c>
    </row>
    <row r="97" spans="1:5">
      <c r="A97" s="2">
        <v>29</v>
      </c>
      <c r="B97" s="2">
        <v>479</v>
      </c>
      <c r="C97" s="2">
        <v>20.2</v>
      </c>
      <c r="D97" s="2">
        <v>1.45</v>
      </c>
      <c r="E97" s="2" t="s">
        <v>40</v>
      </c>
    </row>
    <row r="98" spans="1:5">
      <c r="A98" s="2">
        <v>30</v>
      </c>
      <c r="B98" s="2">
        <v>479</v>
      </c>
      <c r="C98" s="2">
        <v>23</v>
      </c>
      <c r="D98" s="2">
        <v>1.42</v>
      </c>
      <c r="E98" s="2" t="s">
        <v>40</v>
      </c>
    </row>
    <row r="99" spans="1:5">
      <c r="A99" s="2">
        <v>31</v>
      </c>
      <c r="B99" s="2">
        <v>479</v>
      </c>
      <c r="C99" s="2">
        <v>32.9</v>
      </c>
      <c r="D99" s="2">
        <v>1.69</v>
      </c>
      <c r="E99" s="2" t="s">
        <v>40</v>
      </c>
    </row>
    <row r="100" spans="1:5">
      <c r="A100" s="2">
        <v>32</v>
      </c>
      <c r="B100" s="2">
        <v>479</v>
      </c>
      <c r="C100" s="2">
        <v>23.8</v>
      </c>
      <c r="D100" s="2">
        <v>1.2</v>
      </c>
      <c r="E100" s="2" t="s">
        <v>40</v>
      </c>
    </row>
    <row r="101" spans="1:5">
      <c r="A101" s="2">
        <v>33</v>
      </c>
      <c r="B101" s="2">
        <v>479</v>
      </c>
      <c r="C101" s="2">
        <v>12.9</v>
      </c>
      <c r="D101" s="2">
        <v>1.18</v>
      </c>
      <c r="E101" s="2" t="s">
        <v>40</v>
      </c>
    </row>
    <row r="102" spans="1:5">
      <c r="A102" s="2">
        <v>34</v>
      </c>
      <c r="B102" s="2">
        <v>479</v>
      </c>
      <c r="C102" s="2">
        <v>12.5</v>
      </c>
      <c r="D102" s="2">
        <v>1.03</v>
      </c>
      <c r="E102" s="2" t="s">
        <v>40</v>
      </c>
    </row>
    <row r="103" spans="1:5">
      <c r="A103" s="2">
        <v>35</v>
      </c>
      <c r="B103" s="2">
        <v>479</v>
      </c>
      <c r="C103" s="2">
        <v>16.600000000000001</v>
      </c>
      <c r="D103" s="2">
        <v>1.27</v>
      </c>
      <c r="E103" s="2" t="s">
        <v>40</v>
      </c>
    </row>
    <row r="104" spans="1:5">
      <c r="A104" s="2">
        <v>36</v>
      </c>
      <c r="B104" s="2">
        <v>479</v>
      </c>
      <c r="C104" s="2">
        <v>17.5</v>
      </c>
      <c r="D104" s="2">
        <v>1.24</v>
      </c>
      <c r="E104" s="2" t="s">
        <v>40</v>
      </c>
    </row>
    <row r="105" spans="1:5">
      <c r="A105" s="2">
        <v>37</v>
      </c>
      <c r="B105" s="2">
        <v>479</v>
      </c>
      <c r="C105" s="2">
        <v>22.4</v>
      </c>
      <c r="D105" s="2">
        <v>1.76</v>
      </c>
      <c r="E105" s="2" t="s">
        <v>40</v>
      </c>
    </row>
    <row r="106" spans="1:5">
      <c r="A106" s="2">
        <v>38</v>
      </c>
      <c r="B106" s="2">
        <v>479</v>
      </c>
      <c r="C106" s="2">
        <v>21.6</v>
      </c>
      <c r="D106" s="2">
        <v>1.58</v>
      </c>
      <c r="E106" s="2" t="s">
        <v>40</v>
      </c>
    </row>
    <row r="107" spans="1:5">
      <c r="A107" s="2">
        <v>39</v>
      </c>
      <c r="B107" s="2">
        <v>479</v>
      </c>
      <c r="C107" s="2">
        <v>34.1</v>
      </c>
      <c r="D107" s="2">
        <v>2.0499999999999998</v>
      </c>
      <c r="E107" s="2" t="s">
        <v>40</v>
      </c>
    </row>
    <row r="108" spans="1:5">
      <c r="A108" s="2">
        <v>40</v>
      </c>
      <c r="B108" s="2">
        <v>479</v>
      </c>
      <c r="C108" s="2">
        <v>30.4</v>
      </c>
      <c r="D108" s="2">
        <v>2.1800000000000002</v>
      </c>
      <c r="E108" s="2" t="s">
        <v>40</v>
      </c>
    </row>
    <row r="109" spans="1:5">
      <c r="A109" s="2">
        <v>41</v>
      </c>
      <c r="B109" s="2">
        <v>479</v>
      </c>
      <c r="C109" s="2">
        <v>22.3</v>
      </c>
      <c r="D109" s="2">
        <v>1.72</v>
      </c>
      <c r="E109" s="2" t="s">
        <v>40</v>
      </c>
    </row>
    <row r="110" spans="1:5">
      <c r="A110" s="2">
        <v>42</v>
      </c>
      <c r="B110" s="2">
        <v>479</v>
      </c>
      <c r="C110" s="2">
        <v>16.5</v>
      </c>
      <c r="D110" s="2">
        <v>1.29</v>
      </c>
      <c r="E110" s="2" t="s">
        <v>40</v>
      </c>
    </row>
    <row r="111" spans="1:5">
      <c r="A111" s="2">
        <v>43</v>
      </c>
      <c r="B111" s="2">
        <v>479</v>
      </c>
      <c r="C111" s="2">
        <v>21.5</v>
      </c>
      <c r="D111" s="2">
        <v>1.32</v>
      </c>
      <c r="E111" s="2" t="s">
        <v>40</v>
      </c>
    </row>
    <row r="112" spans="1:5">
      <c r="A112" s="2">
        <v>44</v>
      </c>
      <c r="B112" s="2">
        <v>479</v>
      </c>
      <c r="C112" s="2">
        <v>14.2</v>
      </c>
      <c r="D112" s="2">
        <v>1.1499999999999999</v>
      </c>
      <c r="E112" s="2" t="s">
        <v>40</v>
      </c>
    </row>
    <row r="113" spans="1:5">
      <c r="A113" s="2">
        <v>45</v>
      </c>
      <c r="B113" s="2">
        <v>479</v>
      </c>
      <c r="C113" s="2">
        <v>13.4</v>
      </c>
      <c r="D113" s="2">
        <v>1.1599999999999999</v>
      </c>
      <c r="E113" s="2" t="s">
        <v>40</v>
      </c>
    </row>
    <row r="114" spans="1:5">
      <c r="A114" s="2">
        <v>46</v>
      </c>
      <c r="B114" s="2">
        <v>479</v>
      </c>
      <c r="C114" s="2">
        <v>27.4</v>
      </c>
      <c r="D114" s="2">
        <v>1.28</v>
      </c>
      <c r="E114" s="2" t="s">
        <v>40</v>
      </c>
    </row>
    <row r="115" spans="1:5">
      <c r="A115" s="2">
        <v>47</v>
      </c>
      <c r="B115" s="2">
        <v>479</v>
      </c>
      <c r="C115" s="2">
        <v>18.8</v>
      </c>
      <c r="D115" s="2">
        <v>1.36</v>
      </c>
      <c r="E115" s="2" t="s">
        <v>40</v>
      </c>
    </row>
    <row r="116" spans="1:5">
      <c r="A116" s="2">
        <v>48</v>
      </c>
      <c r="B116" s="2">
        <v>479</v>
      </c>
      <c r="C116" s="2">
        <v>22.7</v>
      </c>
      <c r="D116" s="2">
        <v>1.27</v>
      </c>
      <c r="E116" s="2" t="s">
        <v>40</v>
      </c>
    </row>
    <row r="117" spans="1:5">
      <c r="A117" s="2">
        <v>49</v>
      </c>
      <c r="B117" s="2">
        <v>479</v>
      </c>
      <c r="C117" s="2">
        <v>20</v>
      </c>
      <c r="D117" s="2">
        <v>1.5</v>
      </c>
      <c r="E117" s="2" t="s">
        <v>40</v>
      </c>
    </row>
    <row r="118" spans="1:5">
      <c r="A118" s="2">
        <v>50</v>
      </c>
      <c r="B118" s="2">
        <v>479</v>
      </c>
      <c r="C118" s="2">
        <v>12.7</v>
      </c>
      <c r="D118" s="2">
        <v>1.0900000000000001</v>
      </c>
      <c r="E118" s="2" t="s">
        <v>40</v>
      </c>
    </row>
    <row r="119" spans="1:5">
      <c r="A119" s="2">
        <v>51</v>
      </c>
      <c r="B119" s="2">
        <v>479</v>
      </c>
      <c r="C119" s="2">
        <v>24.2</v>
      </c>
      <c r="D119" s="2">
        <v>1.6</v>
      </c>
      <c r="E119" s="2" t="s">
        <v>40</v>
      </c>
    </row>
    <row r="120" spans="1:5">
      <c r="A120" s="2">
        <v>52</v>
      </c>
      <c r="B120" s="2">
        <v>479</v>
      </c>
      <c r="C120" s="2">
        <v>18</v>
      </c>
      <c r="D120" s="2">
        <v>1.41</v>
      </c>
      <c r="E120" s="2" t="s">
        <v>40</v>
      </c>
    </row>
    <row r="121" spans="1:5">
      <c r="A121" s="2">
        <v>53</v>
      </c>
      <c r="B121" s="2">
        <v>479</v>
      </c>
      <c r="C121" s="2">
        <v>17.899999999999999</v>
      </c>
      <c r="D121" s="2">
        <v>1.04</v>
      </c>
      <c r="E121" s="2" t="s">
        <v>40</v>
      </c>
    </row>
    <row r="122" spans="1:5">
      <c r="A122" s="2">
        <v>54</v>
      </c>
      <c r="B122" s="2">
        <v>479</v>
      </c>
      <c r="C122" s="2">
        <v>17</v>
      </c>
      <c r="D122" s="2">
        <v>1.2</v>
      </c>
      <c r="E122" s="2" t="s">
        <v>40</v>
      </c>
    </row>
    <row r="123" spans="1:5">
      <c r="A123" s="2">
        <v>55</v>
      </c>
      <c r="B123" s="2">
        <v>479</v>
      </c>
      <c r="C123" s="2">
        <v>20.9</v>
      </c>
      <c r="D123" s="2">
        <v>1.49</v>
      </c>
      <c r="E123" s="2" t="s">
        <v>40</v>
      </c>
    </row>
    <row r="124" spans="1:5">
      <c r="A124" s="2">
        <v>56</v>
      </c>
      <c r="B124" s="2">
        <v>479</v>
      </c>
      <c r="C124" s="2">
        <v>36.200000000000003</v>
      </c>
      <c r="D124" s="2">
        <v>2.76</v>
      </c>
      <c r="E124" s="2" t="s">
        <v>41</v>
      </c>
    </row>
    <row r="125" spans="1:5">
      <c r="A125" s="2">
        <v>57</v>
      </c>
      <c r="B125" s="2">
        <v>479</v>
      </c>
      <c r="C125" s="2">
        <v>34.4</v>
      </c>
      <c r="D125" s="2">
        <v>2.6</v>
      </c>
      <c r="E125" s="2" t="s">
        <v>41</v>
      </c>
    </row>
    <row r="126" spans="1:5">
      <c r="A126" s="2">
        <v>58</v>
      </c>
      <c r="B126" s="2">
        <v>479</v>
      </c>
      <c r="C126" s="2">
        <v>57.7</v>
      </c>
      <c r="D126" s="2">
        <v>5.24</v>
      </c>
      <c r="E126" s="2" t="s">
        <v>41</v>
      </c>
    </row>
    <row r="127" spans="1:5">
      <c r="A127" s="2">
        <v>59</v>
      </c>
      <c r="B127" s="2">
        <v>479</v>
      </c>
      <c r="C127" s="2">
        <v>55.1</v>
      </c>
      <c r="D127" s="2">
        <v>4.55</v>
      </c>
      <c r="E127" s="2" t="s">
        <v>41</v>
      </c>
    </row>
    <row r="128" spans="1:5">
      <c r="A128" s="2">
        <v>60</v>
      </c>
      <c r="B128" s="2">
        <v>479</v>
      </c>
      <c r="C128" s="2">
        <v>52.3</v>
      </c>
      <c r="D128" s="2">
        <v>4.29</v>
      </c>
      <c r="E128" s="2" t="s">
        <v>41</v>
      </c>
    </row>
    <row r="129" spans="1:5">
      <c r="A129" s="2">
        <v>61</v>
      </c>
      <c r="B129" s="2">
        <v>479</v>
      </c>
      <c r="C129" s="2">
        <v>31.2</v>
      </c>
      <c r="D129" s="2">
        <v>2.1</v>
      </c>
      <c r="E129" s="2" t="s">
        <v>41</v>
      </c>
    </row>
    <row r="130" spans="1:5">
      <c r="A130" s="2">
        <v>62</v>
      </c>
      <c r="B130" s="2">
        <v>479</v>
      </c>
      <c r="C130" s="2">
        <v>40</v>
      </c>
      <c r="D130" s="2">
        <v>3.04</v>
      </c>
      <c r="E130" s="2" t="s">
        <v>41</v>
      </c>
    </row>
    <row r="131" spans="1:5">
      <c r="A131" s="2">
        <v>63</v>
      </c>
      <c r="B131" s="2">
        <v>479</v>
      </c>
      <c r="C131" s="2">
        <v>36.4</v>
      </c>
      <c r="D131" s="2">
        <v>2.72</v>
      </c>
      <c r="E131" s="2" t="s">
        <v>41</v>
      </c>
    </row>
    <row r="132" spans="1:5">
      <c r="A132" s="2">
        <v>64</v>
      </c>
      <c r="B132" s="2">
        <v>479</v>
      </c>
      <c r="C132" s="2">
        <v>27.5</v>
      </c>
      <c r="D132" s="2">
        <v>2.08</v>
      </c>
      <c r="E132" s="2" t="s">
        <v>41</v>
      </c>
    </row>
    <row r="133" spans="1:5">
      <c r="A133" s="2">
        <v>65</v>
      </c>
      <c r="B133" s="2">
        <v>479</v>
      </c>
      <c r="C133" s="2">
        <v>43.6</v>
      </c>
      <c r="D133" s="2">
        <v>3.08</v>
      </c>
      <c r="E133" s="2" t="s">
        <v>41</v>
      </c>
    </row>
    <row r="134" spans="1:5">
      <c r="A134" s="2">
        <v>66</v>
      </c>
      <c r="B134" s="2">
        <v>479</v>
      </c>
      <c r="C134" s="2">
        <v>41.2</v>
      </c>
      <c r="D134" s="2">
        <v>3.07</v>
      </c>
      <c r="E134" s="2" t="s">
        <v>41</v>
      </c>
    </row>
    <row r="135" spans="1:5">
      <c r="A135" s="2">
        <v>67</v>
      </c>
      <c r="B135" s="2">
        <v>479</v>
      </c>
      <c r="C135" s="2">
        <v>37.9</v>
      </c>
      <c r="D135" s="2">
        <v>3.11</v>
      </c>
      <c r="E135" s="2" t="s">
        <v>41</v>
      </c>
    </row>
    <row r="136" spans="1:5">
      <c r="A136" s="2">
        <v>68</v>
      </c>
      <c r="B136" s="2">
        <v>479</v>
      </c>
      <c r="C136" s="2">
        <v>51.1</v>
      </c>
      <c r="D136" s="2">
        <v>3.68</v>
      </c>
      <c r="E136" s="2" t="s">
        <v>41</v>
      </c>
    </row>
    <row r="137" spans="1:5">
      <c r="A137" s="2">
        <v>69</v>
      </c>
      <c r="B137" s="2">
        <v>479</v>
      </c>
      <c r="C137" s="2">
        <v>35.1</v>
      </c>
      <c r="D137" s="2">
        <v>2.38</v>
      </c>
      <c r="E137" s="2" t="s">
        <v>41</v>
      </c>
    </row>
    <row r="138" spans="1:5">
      <c r="A138" s="2">
        <v>70</v>
      </c>
      <c r="B138" s="2">
        <v>479</v>
      </c>
      <c r="C138" s="2">
        <v>30.8</v>
      </c>
      <c r="D138" s="2">
        <v>2.2999999999999998</v>
      </c>
      <c r="E138" s="2" t="s">
        <v>41</v>
      </c>
    </row>
    <row r="139" spans="1:5">
      <c r="A139" s="2">
        <v>71</v>
      </c>
      <c r="B139" s="2">
        <v>479</v>
      </c>
      <c r="C139" s="2">
        <v>38.9</v>
      </c>
      <c r="D139" s="2">
        <v>2.61</v>
      </c>
      <c r="E139" s="2" t="s">
        <v>41</v>
      </c>
    </row>
    <row r="140" spans="1:5">
      <c r="A140" s="2">
        <v>72</v>
      </c>
      <c r="B140" s="2">
        <v>479</v>
      </c>
      <c r="C140" s="2">
        <v>35</v>
      </c>
      <c r="D140" s="2">
        <v>2.72</v>
      </c>
      <c r="E140" s="2" t="s">
        <v>41</v>
      </c>
    </row>
    <row r="141" spans="1:5">
      <c r="A141" s="2">
        <v>73</v>
      </c>
      <c r="B141" s="2">
        <v>479</v>
      </c>
      <c r="C141" s="2">
        <v>37.299999999999997</v>
      </c>
      <c r="D141" s="2">
        <v>2.6</v>
      </c>
      <c r="E141" s="2" t="s">
        <v>41</v>
      </c>
    </row>
    <row r="142" spans="1:5">
      <c r="A142" s="2">
        <v>74</v>
      </c>
      <c r="B142" s="2">
        <v>479</v>
      </c>
      <c r="C142" s="2">
        <v>39.200000000000003</v>
      </c>
      <c r="D142" s="2">
        <v>2.88</v>
      </c>
      <c r="E142" s="2" t="s">
        <v>41</v>
      </c>
    </row>
    <row r="143" spans="1:5">
      <c r="A143" s="2">
        <v>75</v>
      </c>
      <c r="B143" s="2">
        <v>479</v>
      </c>
      <c r="C143" s="2">
        <v>42.3</v>
      </c>
      <c r="D143" s="2">
        <v>3.33</v>
      </c>
      <c r="E143" s="2" t="s">
        <v>41</v>
      </c>
    </row>
    <row r="144" spans="1:5">
      <c r="A144" s="2">
        <v>76</v>
      </c>
      <c r="B144" s="2">
        <v>479</v>
      </c>
      <c r="C144" s="2">
        <v>40</v>
      </c>
      <c r="D144" s="2">
        <v>2.76</v>
      </c>
      <c r="E144" s="2" t="s">
        <v>41</v>
      </c>
    </row>
    <row r="145" spans="1:5">
      <c r="A145" s="2">
        <v>77</v>
      </c>
      <c r="B145" s="2">
        <v>479</v>
      </c>
      <c r="C145" s="2">
        <v>37</v>
      </c>
      <c r="D145" s="2">
        <v>2.85</v>
      </c>
      <c r="E145" s="2" t="s">
        <v>41</v>
      </c>
    </row>
    <row r="146" spans="1:5">
      <c r="A146" s="2">
        <v>78</v>
      </c>
      <c r="B146" s="2">
        <v>479</v>
      </c>
      <c r="C146" s="2">
        <v>33.6</v>
      </c>
      <c r="D146" s="2">
        <v>2.27</v>
      </c>
      <c r="E146" s="2" t="s">
        <v>41</v>
      </c>
    </row>
    <row r="147" spans="1:5">
      <c r="A147" s="2">
        <v>79</v>
      </c>
      <c r="B147" s="2">
        <v>479</v>
      </c>
      <c r="C147" s="2">
        <v>42.1</v>
      </c>
      <c r="D147" s="2">
        <v>2.97</v>
      </c>
      <c r="E147" s="2" t="s">
        <v>41</v>
      </c>
    </row>
    <row r="148" spans="1:5">
      <c r="A148" s="2">
        <v>80</v>
      </c>
      <c r="B148" s="2">
        <v>479</v>
      </c>
      <c r="C148" s="2">
        <v>33.1</v>
      </c>
      <c r="D148" s="2">
        <v>2.3199999999999998</v>
      </c>
      <c r="E148" s="2" t="s">
        <v>41</v>
      </c>
    </row>
    <row r="149" spans="1:5">
      <c r="A149" s="2">
        <v>81</v>
      </c>
      <c r="B149" s="2">
        <v>479</v>
      </c>
      <c r="C149" s="2">
        <v>32.1</v>
      </c>
      <c r="D149" s="2">
        <v>1.86</v>
      </c>
      <c r="E149" s="2" t="s">
        <v>41</v>
      </c>
    </row>
    <row r="150" spans="1:5">
      <c r="A150" s="2">
        <v>1</v>
      </c>
      <c r="B150" s="2">
        <v>1204</v>
      </c>
      <c r="C150" s="2">
        <v>17.100000000000001</v>
      </c>
      <c r="D150" s="2">
        <v>1.74</v>
      </c>
      <c r="E150" s="2" t="s">
        <v>40</v>
      </c>
    </row>
    <row r="151" spans="1:5">
      <c r="A151" s="2">
        <v>2</v>
      </c>
      <c r="B151" s="2">
        <v>1204</v>
      </c>
      <c r="C151" s="2">
        <v>19.899999999999999</v>
      </c>
      <c r="D151" s="2">
        <v>1.85</v>
      </c>
      <c r="E151" s="2" t="s">
        <v>40</v>
      </c>
    </row>
    <row r="152" spans="1:5">
      <c r="A152" s="2">
        <v>3</v>
      </c>
      <c r="B152" s="2">
        <v>1204</v>
      </c>
      <c r="C152" s="2">
        <v>22.5</v>
      </c>
      <c r="D152" s="2">
        <v>1.9</v>
      </c>
      <c r="E152" s="2" t="s">
        <v>40</v>
      </c>
    </row>
    <row r="153" spans="1:5">
      <c r="A153" s="2">
        <v>4</v>
      </c>
      <c r="B153" s="2">
        <v>1204</v>
      </c>
      <c r="C153" s="2">
        <v>20.5</v>
      </c>
      <c r="D153" s="2">
        <v>1.81</v>
      </c>
      <c r="E153" s="2" t="s">
        <v>40</v>
      </c>
    </row>
    <row r="154" spans="1:5">
      <c r="A154" s="2">
        <v>5</v>
      </c>
      <c r="B154" s="2">
        <v>1204</v>
      </c>
      <c r="C154" s="2">
        <v>14.7</v>
      </c>
      <c r="D154" s="2">
        <v>1.56</v>
      </c>
      <c r="E154" s="2" t="s">
        <v>40</v>
      </c>
    </row>
    <row r="155" spans="1:5">
      <c r="A155" s="2">
        <v>6</v>
      </c>
      <c r="B155" s="2">
        <v>1204</v>
      </c>
      <c r="C155" s="2">
        <v>23.7</v>
      </c>
      <c r="D155" s="2">
        <v>1.43</v>
      </c>
      <c r="E155" s="2" t="s">
        <v>40</v>
      </c>
    </row>
    <row r="156" spans="1:5">
      <c r="A156" s="2">
        <v>7</v>
      </c>
      <c r="B156" s="2">
        <v>1204</v>
      </c>
      <c r="C156" s="2">
        <v>22.9</v>
      </c>
      <c r="D156" s="2">
        <v>1.69</v>
      </c>
      <c r="E156" s="2" t="s">
        <v>40</v>
      </c>
    </row>
    <row r="157" spans="1:5">
      <c r="A157" s="2">
        <v>8</v>
      </c>
      <c r="B157" s="2">
        <v>1204</v>
      </c>
      <c r="C157" s="2">
        <v>16.3</v>
      </c>
      <c r="D157" s="2">
        <v>1.45</v>
      </c>
      <c r="E157" s="2" t="s">
        <v>40</v>
      </c>
    </row>
    <row r="158" spans="1:5">
      <c r="A158" s="2">
        <v>9</v>
      </c>
      <c r="B158" s="2">
        <v>1204</v>
      </c>
      <c r="C158" s="2">
        <v>15.9</v>
      </c>
      <c r="D158" s="2">
        <v>1.61</v>
      </c>
      <c r="E158" s="2" t="s">
        <v>40</v>
      </c>
    </row>
    <row r="159" spans="1:5">
      <c r="A159" s="2">
        <v>10</v>
      </c>
      <c r="B159" s="2">
        <v>1204</v>
      </c>
      <c r="C159" s="2">
        <v>18.2</v>
      </c>
      <c r="D159" s="2">
        <v>1.7</v>
      </c>
      <c r="E159" s="2" t="s">
        <v>40</v>
      </c>
    </row>
    <row r="160" spans="1:5">
      <c r="A160" s="2">
        <v>11</v>
      </c>
      <c r="B160" s="2">
        <v>1204</v>
      </c>
      <c r="C160" s="2">
        <v>14.6</v>
      </c>
      <c r="D160" s="2">
        <v>1.25</v>
      </c>
      <c r="E160" s="2" t="s">
        <v>40</v>
      </c>
    </row>
    <row r="161" spans="1:5">
      <c r="A161" s="2">
        <v>12</v>
      </c>
      <c r="B161" s="2">
        <v>1204</v>
      </c>
      <c r="C161" s="2">
        <v>21.2</v>
      </c>
      <c r="D161" s="2">
        <v>1.48</v>
      </c>
      <c r="E161" s="2" t="s">
        <v>40</v>
      </c>
    </row>
    <row r="162" spans="1:5">
      <c r="A162" s="2">
        <v>13</v>
      </c>
      <c r="B162" s="2">
        <v>1204</v>
      </c>
      <c r="C162" s="2">
        <v>25.2</v>
      </c>
      <c r="D162" s="2">
        <v>1.86</v>
      </c>
      <c r="E162" s="2" t="s">
        <v>40</v>
      </c>
    </row>
    <row r="163" spans="1:5">
      <c r="A163" s="2">
        <v>14</v>
      </c>
      <c r="B163" s="2">
        <v>1204</v>
      </c>
      <c r="C163" s="2">
        <v>19.2</v>
      </c>
      <c r="D163" s="2">
        <v>1.58</v>
      </c>
      <c r="E163" s="2" t="s">
        <v>40</v>
      </c>
    </row>
    <row r="164" spans="1:5">
      <c r="A164" s="2">
        <v>15</v>
      </c>
      <c r="B164" s="2">
        <v>1204</v>
      </c>
      <c r="C164" s="2">
        <v>13.6</v>
      </c>
      <c r="D164" s="2">
        <v>1.32</v>
      </c>
      <c r="E164" s="2" t="s">
        <v>40</v>
      </c>
    </row>
    <row r="165" spans="1:5">
      <c r="A165" s="2">
        <v>16</v>
      </c>
      <c r="B165" s="2">
        <v>1204</v>
      </c>
      <c r="C165" s="2">
        <v>14</v>
      </c>
      <c r="D165" s="2">
        <v>1.3</v>
      </c>
      <c r="E165" s="2" t="s">
        <v>40</v>
      </c>
    </row>
    <row r="166" spans="1:5">
      <c r="A166" s="2">
        <v>1</v>
      </c>
      <c r="B166" s="2">
        <v>775</v>
      </c>
      <c r="C166" s="2">
        <v>25.5</v>
      </c>
      <c r="D166" s="2">
        <v>1.76</v>
      </c>
      <c r="E166" s="2" t="s">
        <v>40</v>
      </c>
    </row>
    <row r="167" spans="1:5">
      <c r="A167" s="2">
        <v>2</v>
      </c>
      <c r="B167" s="2">
        <v>775</v>
      </c>
      <c r="C167" s="2">
        <v>25.1</v>
      </c>
      <c r="D167" s="2">
        <v>2.04</v>
      </c>
      <c r="E167" s="2" t="s">
        <v>40</v>
      </c>
    </row>
    <row r="168" spans="1:5">
      <c r="A168" s="2">
        <v>3</v>
      </c>
      <c r="B168" s="2">
        <v>775</v>
      </c>
      <c r="C168" s="2">
        <v>19.600000000000001</v>
      </c>
      <c r="D168" s="2">
        <v>1.47</v>
      </c>
      <c r="E168" s="2" t="s">
        <v>40</v>
      </c>
    </row>
    <row r="169" spans="1:5">
      <c r="A169" s="2">
        <v>4</v>
      </c>
      <c r="B169" s="2">
        <v>775</v>
      </c>
      <c r="C169" s="2">
        <v>23.1</v>
      </c>
      <c r="D169" s="2">
        <v>1.87</v>
      </c>
      <c r="E169" s="2" t="s">
        <v>40</v>
      </c>
    </row>
    <row r="170" spans="1:5">
      <c r="A170" s="2">
        <v>5</v>
      </c>
      <c r="B170" s="2">
        <v>775</v>
      </c>
      <c r="C170" s="2">
        <v>21.9</v>
      </c>
      <c r="D170" s="2">
        <v>1.5</v>
      </c>
      <c r="E170" s="2" t="s">
        <v>40</v>
      </c>
    </row>
    <row r="171" spans="1:5">
      <c r="A171" s="2">
        <v>6</v>
      </c>
      <c r="B171" s="2">
        <v>775</v>
      </c>
      <c r="C171" s="2">
        <v>21.5</v>
      </c>
      <c r="D171" s="2">
        <v>1.45</v>
      </c>
      <c r="E171" s="2" t="s">
        <v>40</v>
      </c>
    </row>
    <row r="172" spans="1:5">
      <c r="A172" s="2">
        <v>7</v>
      </c>
      <c r="B172" s="2">
        <v>775</v>
      </c>
      <c r="C172" s="2">
        <v>18.399999999999999</v>
      </c>
      <c r="D172" s="2">
        <v>1.73</v>
      </c>
      <c r="E172" s="2" t="s">
        <v>40</v>
      </c>
    </row>
    <row r="173" spans="1:5">
      <c r="A173" s="2">
        <v>8</v>
      </c>
      <c r="B173" s="2">
        <v>775</v>
      </c>
      <c r="C173" s="2">
        <v>14.7</v>
      </c>
      <c r="D173" s="2">
        <v>1.24</v>
      </c>
      <c r="E173" s="2" t="s">
        <v>40</v>
      </c>
    </row>
    <row r="174" spans="1:5">
      <c r="A174" s="2">
        <v>9</v>
      </c>
      <c r="B174" s="2">
        <v>775</v>
      </c>
      <c r="C174" s="2">
        <v>11.9</v>
      </c>
      <c r="D174" s="2">
        <v>1.23</v>
      </c>
      <c r="E174" s="2" t="s">
        <v>40</v>
      </c>
    </row>
    <row r="175" spans="1:5">
      <c r="A175" s="2">
        <v>10</v>
      </c>
      <c r="B175" s="2">
        <v>775</v>
      </c>
      <c r="C175" s="2">
        <v>16.899999999999999</v>
      </c>
      <c r="D175" s="2">
        <v>1.06</v>
      </c>
      <c r="E175" s="2" t="s">
        <v>40</v>
      </c>
    </row>
    <row r="176" spans="1:5">
      <c r="A176" s="2">
        <v>11</v>
      </c>
      <c r="B176" s="2">
        <v>775</v>
      </c>
      <c r="C176" s="2">
        <v>15.1</v>
      </c>
      <c r="D176" s="2">
        <v>1.35</v>
      </c>
      <c r="E176" s="2" t="s">
        <v>40</v>
      </c>
    </row>
    <row r="177" spans="1:5">
      <c r="A177" s="2">
        <v>12</v>
      </c>
      <c r="B177" s="2">
        <v>775</v>
      </c>
      <c r="C177" s="2">
        <v>19.7</v>
      </c>
      <c r="D177" s="2">
        <v>1.25</v>
      </c>
      <c r="E177" s="2" t="s">
        <v>40</v>
      </c>
    </row>
    <row r="178" spans="1:5">
      <c r="A178" s="2">
        <v>13</v>
      </c>
      <c r="B178" s="2">
        <v>775</v>
      </c>
      <c r="C178" s="2">
        <v>24.9</v>
      </c>
      <c r="D178" s="2">
        <v>2.0699999999999998</v>
      </c>
      <c r="E178" s="2" t="s">
        <v>40</v>
      </c>
    </row>
    <row r="179" spans="1:5">
      <c r="A179" s="2">
        <v>14</v>
      </c>
      <c r="B179" s="2">
        <v>775</v>
      </c>
      <c r="C179" s="2">
        <v>11.5</v>
      </c>
      <c r="D179" s="2">
        <v>0.93</v>
      </c>
      <c r="E179" s="2" t="s">
        <v>40</v>
      </c>
    </row>
    <row r="180" spans="1:5">
      <c r="A180" s="2">
        <v>15</v>
      </c>
      <c r="B180" s="2">
        <v>775</v>
      </c>
      <c r="C180" s="2">
        <v>21.9</v>
      </c>
      <c r="D180" s="2">
        <v>1.6</v>
      </c>
      <c r="E180" s="2" t="s">
        <v>40</v>
      </c>
    </row>
    <row r="181" spans="1:5">
      <c r="A181" s="2">
        <v>16</v>
      </c>
      <c r="B181" s="2">
        <v>775</v>
      </c>
      <c r="C181" s="2">
        <v>23</v>
      </c>
      <c r="D181" s="2">
        <v>2.13</v>
      </c>
      <c r="E181" s="2" t="s">
        <v>40</v>
      </c>
    </row>
    <row r="182" spans="1:5">
      <c r="A182" s="2">
        <v>17</v>
      </c>
      <c r="B182" s="2">
        <v>775</v>
      </c>
      <c r="C182" s="2">
        <v>19</v>
      </c>
      <c r="D182" s="2">
        <v>1.29</v>
      </c>
      <c r="E182" s="2" t="s">
        <v>40</v>
      </c>
    </row>
    <row r="183" spans="1:5">
      <c r="A183" s="2">
        <v>18</v>
      </c>
      <c r="B183" s="2">
        <v>775</v>
      </c>
      <c r="C183" s="2">
        <v>21</v>
      </c>
      <c r="D183" s="2">
        <v>1.48</v>
      </c>
      <c r="E183" s="2" t="s">
        <v>40</v>
      </c>
    </row>
    <row r="184" spans="1:5">
      <c r="A184" s="2">
        <v>19</v>
      </c>
      <c r="B184" s="2">
        <v>775</v>
      </c>
      <c r="C184" s="2">
        <v>17.8</v>
      </c>
      <c r="D184" s="2">
        <v>1.58</v>
      </c>
      <c r="E184" s="2" t="s">
        <v>40</v>
      </c>
    </row>
    <row r="185" spans="1:5">
      <c r="A185" s="2">
        <v>20</v>
      </c>
      <c r="B185" s="2">
        <v>775</v>
      </c>
      <c r="C185" s="2">
        <v>21.9</v>
      </c>
      <c r="D185" s="2">
        <v>1.83</v>
      </c>
      <c r="E185" s="2" t="s">
        <v>40</v>
      </c>
    </row>
    <row r="186" spans="1:5">
      <c r="A186" s="2">
        <v>21</v>
      </c>
      <c r="B186" s="2">
        <v>775</v>
      </c>
      <c r="C186" s="2">
        <v>24.7</v>
      </c>
      <c r="D186" s="2">
        <v>1.82</v>
      </c>
      <c r="E186" s="2" t="s">
        <v>40</v>
      </c>
    </row>
    <row r="187" spans="1:5">
      <c r="A187" s="2">
        <v>22</v>
      </c>
      <c r="B187" s="2">
        <v>775</v>
      </c>
      <c r="C187" s="2">
        <v>20.6</v>
      </c>
      <c r="D187" s="2">
        <v>1.61</v>
      </c>
      <c r="E187" s="2" t="s">
        <v>40</v>
      </c>
    </row>
    <row r="188" spans="1:5">
      <c r="A188" s="2">
        <v>23</v>
      </c>
      <c r="B188" s="2">
        <v>775</v>
      </c>
      <c r="C188" s="2">
        <v>16</v>
      </c>
      <c r="D188" s="2">
        <v>1.35</v>
      </c>
      <c r="E188" s="2" t="s">
        <v>40</v>
      </c>
    </row>
    <row r="189" spans="1:5">
      <c r="A189" s="2">
        <v>24</v>
      </c>
      <c r="B189" s="2">
        <v>775</v>
      </c>
      <c r="C189" s="2">
        <v>19.899999999999999</v>
      </c>
      <c r="D189" s="2">
        <v>1.23</v>
      </c>
      <c r="E189" s="2" t="s">
        <v>40</v>
      </c>
    </row>
    <row r="190" spans="1:5">
      <c r="A190" s="2">
        <v>25</v>
      </c>
      <c r="B190" s="2">
        <v>775</v>
      </c>
      <c r="C190" s="2">
        <v>18.2</v>
      </c>
      <c r="D190" s="2">
        <v>1.06</v>
      </c>
      <c r="E190" s="2" t="s">
        <v>40</v>
      </c>
    </row>
    <row r="191" spans="1:5">
      <c r="A191" s="2">
        <v>26</v>
      </c>
      <c r="B191" s="2">
        <v>775</v>
      </c>
      <c r="C191" s="2">
        <v>23.4</v>
      </c>
      <c r="D191" s="2">
        <v>1.83</v>
      </c>
      <c r="E191" s="2" t="s">
        <v>40</v>
      </c>
    </row>
    <row r="192" spans="1:5">
      <c r="A192" s="2">
        <v>27</v>
      </c>
      <c r="B192" s="2">
        <v>775</v>
      </c>
      <c r="C192" s="2">
        <v>14.9</v>
      </c>
      <c r="D192" s="2">
        <v>1.2</v>
      </c>
      <c r="E192" s="2" t="s">
        <v>40</v>
      </c>
    </row>
    <row r="193" spans="1:5">
      <c r="A193" s="2">
        <v>28</v>
      </c>
      <c r="B193" s="2">
        <v>775</v>
      </c>
      <c r="C193" s="2">
        <v>15.6</v>
      </c>
      <c r="D193" s="2">
        <v>0.86</v>
      </c>
      <c r="E193" s="2" t="s">
        <v>40</v>
      </c>
    </row>
    <row r="194" spans="1:5">
      <c r="A194" s="2">
        <v>29</v>
      </c>
      <c r="B194" s="2">
        <v>775</v>
      </c>
      <c r="C194" s="2">
        <v>21.6</v>
      </c>
      <c r="D194" s="2">
        <v>1.59</v>
      </c>
      <c r="E194" s="2" t="s">
        <v>40</v>
      </c>
    </row>
    <row r="195" spans="1:5">
      <c r="A195" s="2">
        <v>30</v>
      </c>
      <c r="B195" s="2">
        <v>775</v>
      </c>
      <c r="C195" s="2">
        <v>15.5</v>
      </c>
      <c r="D195" s="2">
        <v>1.28</v>
      </c>
      <c r="E195" s="2" t="s">
        <v>40</v>
      </c>
    </row>
    <row r="196" spans="1:5">
      <c r="A196" s="2">
        <v>31</v>
      </c>
      <c r="B196" s="2">
        <v>775</v>
      </c>
      <c r="C196" s="2">
        <v>22.3</v>
      </c>
      <c r="D196" s="2">
        <v>1.38</v>
      </c>
      <c r="E196" s="2" t="s">
        <v>40</v>
      </c>
    </row>
    <row r="197" spans="1:5">
      <c r="A197" s="2">
        <v>32</v>
      </c>
      <c r="B197" s="2">
        <v>775</v>
      </c>
      <c r="C197" s="2">
        <v>15.9</v>
      </c>
      <c r="D197" s="2">
        <v>0.85</v>
      </c>
      <c r="E197" s="2" t="s">
        <v>40</v>
      </c>
    </row>
    <row r="198" spans="1:5">
      <c r="A198" s="2">
        <v>33</v>
      </c>
      <c r="B198" s="2">
        <v>775</v>
      </c>
      <c r="C198" s="2">
        <v>19.399999999999999</v>
      </c>
      <c r="D198" s="2">
        <v>1.1399999999999999</v>
      </c>
      <c r="E198" s="2" t="s">
        <v>40</v>
      </c>
    </row>
    <row r="199" spans="1:5">
      <c r="A199" s="2">
        <v>1</v>
      </c>
      <c r="B199" s="2">
        <v>308</v>
      </c>
      <c r="C199" s="2">
        <v>30</v>
      </c>
      <c r="D199" s="2">
        <v>2.11</v>
      </c>
      <c r="E199" s="2" t="s">
        <v>40</v>
      </c>
    </row>
    <row r="200" spans="1:5">
      <c r="A200" s="2">
        <v>2</v>
      </c>
      <c r="B200" s="2">
        <v>308</v>
      </c>
      <c r="C200" s="2">
        <v>15.3</v>
      </c>
      <c r="D200" s="2">
        <v>1.38</v>
      </c>
      <c r="E200" s="2" t="s">
        <v>40</v>
      </c>
    </row>
    <row r="201" spans="1:5">
      <c r="A201" s="2">
        <v>3</v>
      </c>
      <c r="B201" s="2">
        <v>308</v>
      </c>
      <c r="C201" s="2">
        <v>25.7</v>
      </c>
      <c r="D201" s="2">
        <v>1.62</v>
      </c>
      <c r="E201" s="2" t="s">
        <v>40</v>
      </c>
    </row>
    <row r="202" spans="1:5">
      <c r="A202" s="2">
        <v>4</v>
      </c>
      <c r="B202" s="2">
        <v>308</v>
      </c>
      <c r="C202" s="2">
        <v>24.5</v>
      </c>
      <c r="D202" s="2">
        <v>1.93</v>
      </c>
      <c r="E202" s="2" t="s">
        <v>40</v>
      </c>
    </row>
    <row r="203" spans="1:5">
      <c r="A203" s="2">
        <v>5</v>
      </c>
      <c r="B203" s="2">
        <v>308</v>
      </c>
      <c r="C203" s="2">
        <v>28.1</v>
      </c>
      <c r="D203" s="2">
        <v>1.87</v>
      </c>
      <c r="E203" s="2" t="s">
        <v>40</v>
      </c>
    </row>
    <row r="204" spans="1:5">
      <c r="A204" s="2">
        <v>6</v>
      </c>
      <c r="B204" s="2">
        <v>308</v>
      </c>
      <c r="C204" s="2">
        <v>29</v>
      </c>
      <c r="D204" s="2">
        <v>2.15</v>
      </c>
      <c r="E204" s="2" t="s">
        <v>40</v>
      </c>
    </row>
    <row r="205" spans="1:5">
      <c r="A205" s="2">
        <v>7</v>
      </c>
      <c r="B205" s="2">
        <v>308</v>
      </c>
      <c r="C205" s="2">
        <v>26.7</v>
      </c>
      <c r="D205" s="2">
        <v>1.72</v>
      </c>
      <c r="E205" s="2" t="s">
        <v>40</v>
      </c>
    </row>
    <row r="206" spans="1:5">
      <c r="A206" s="2">
        <v>8</v>
      </c>
      <c r="B206" s="2">
        <v>308</v>
      </c>
      <c r="C206" s="2">
        <v>30.2</v>
      </c>
      <c r="D206" s="2">
        <v>2.06</v>
      </c>
      <c r="E206" s="2" t="s">
        <v>40</v>
      </c>
    </row>
    <row r="207" spans="1:5">
      <c r="A207" s="2">
        <v>9</v>
      </c>
      <c r="B207" s="2">
        <v>308</v>
      </c>
      <c r="C207" s="2">
        <v>25.9</v>
      </c>
      <c r="D207" s="2">
        <v>1.51</v>
      </c>
      <c r="E207" s="2" t="s">
        <v>40</v>
      </c>
    </row>
    <row r="208" spans="1:5">
      <c r="A208" s="2">
        <v>10</v>
      </c>
      <c r="B208" s="2">
        <v>308</v>
      </c>
      <c r="C208" s="2">
        <v>25.2</v>
      </c>
      <c r="D208" s="2">
        <v>1.9</v>
      </c>
      <c r="E208" s="2" t="s">
        <v>40</v>
      </c>
    </row>
    <row r="209" spans="1:5">
      <c r="A209" s="2">
        <v>11</v>
      </c>
      <c r="B209" s="2">
        <v>308</v>
      </c>
      <c r="C209" s="2">
        <v>24.9</v>
      </c>
      <c r="D209" s="2">
        <v>1.82</v>
      </c>
      <c r="E209" s="2" t="s">
        <v>40</v>
      </c>
    </row>
    <row r="210" spans="1:5">
      <c r="A210" s="2">
        <v>12</v>
      </c>
      <c r="B210" s="2">
        <v>308</v>
      </c>
      <c r="C210" s="2">
        <v>13</v>
      </c>
      <c r="D210" s="2">
        <v>1.63</v>
      </c>
      <c r="E210" s="2" t="s">
        <v>40</v>
      </c>
    </row>
    <row r="211" spans="1:5">
      <c r="A211" s="2">
        <v>13</v>
      </c>
      <c r="B211" s="2">
        <v>308</v>
      </c>
      <c r="C211" s="2">
        <v>28.9</v>
      </c>
      <c r="D211" s="2">
        <v>2.02</v>
      </c>
      <c r="E211" s="2" t="s">
        <v>40</v>
      </c>
    </row>
    <row r="212" spans="1:5">
      <c r="A212" s="2">
        <v>14</v>
      </c>
      <c r="B212" s="2">
        <v>308</v>
      </c>
      <c r="C212" s="2">
        <v>30.9</v>
      </c>
      <c r="D212" s="2">
        <v>1.89</v>
      </c>
      <c r="E212" s="2" t="s">
        <v>40</v>
      </c>
    </row>
    <row r="213" spans="1:5">
      <c r="A213" s="2">
        <v>15</v>
      </c>
      <c r="B213" s="2">
        <v>308</v>
      </c>
      <c r="C213" s="2">
        <v>27.6</v>
      </c>
      <c r="D213" s="2">
        <v>1.84</v>
      </c>
      <c r="E213" s="2" t="s">
        <v>40</v>
      </c>
    </row>
    <row r="214" spans="1:5">
      <c r="A214" s="2">
        <v>16</v>
      </c>
      <c r="B214" s="2">
        <v>308</v>
      </c>
      <c r="C214" s="2">
        <v>13.7</v>
      </c>
      <c r="D214" s="2">
        <v>1.74</v>
      </c>
      <c r="E214" s="2" t="s">
        <v>40</v>
      </c>
    </row>
    <row r="215" spans="1:5">
      <c r="A215" s="2">
        <v>17</v>
      </c>
      <c r="B215" s="2">
        <v>308</v>
      </c>
      <c r="C215" s="2">
        <v>23</v>
      </c>
      <c r="D215" s="2">
        <v>1.53</v>
      </c>
      <c r="E215" s="2" t="s">
        <v>40</v>
      </c>
    </row>
    <row r="216" spans="1:5">
      <c r="A216" s="2">
        <v>18</v>
      </c>
      <c r="B216" s="2">
        <v>308</v>
      </c>
      <c r="C216" s="2">
        <v>26</v>
      </c>
      <c r="D216" s="2">
        <v>1.64</v>
      </c>
      <c r="E216" s="2" t="s">
        <v>40</v>
      </c>
    </row>
    <row r="217" spans="1:5">
      <c r="A217" s="2">
        <v>19</v>
      </c>
      <c r="B217" s="2">
        <v>308</v>
      </c>
      <c r="C217" s="2">
        <v>18.600000000000001</v>
      </c>
      <c r="D217" s="2">
        <v>1.23</v>
      </c>
      <c r="E217" s="2" t="s">
        <v>40</v>
      </c>
    </row>
    <row r="218" spans="1:5">
      <c r="A218" s="2">
        <v>20</v>
      </c>
      <c r="B218" s="2">
        <v>308</v>
      </c>
      <c r="C218" s="2">
        <v>18.899999999999999</v>
      </c>
      <c r="D218" s="2">
        <v>1.55</v>
      </c>
      <c r="E218" s="2" t="s">
        <v>40</v>
      </c>
    </row>
    <row r="219" spans="1:5">
      <c r="A219" s="2">
        <v>21</v>
      </c>
      <c r="B219" s="2">
        <v>308</v>
      </c>
      <c r="C219" s="2">
        <v>16.399999999999999</v>
      </c>
      <c r="D219" s="2">
        <v>1.48</v>
      </c>
      <c r="E219" s="2" t="s">
        <v>40</v>
      </c>
    </row>
    <row r="220" spans="1:5">
      <c r="A220" s="2">
        <v>22</v>
      </c>
      <c r="B220" s="2">
        <v>308</v>
      </c>
      <c r="C220" s="2">
        <v>17.100000000000001</v>
      </c>
      <c r="D220" s="2">
        <v>1.42</v>
      </c>
      <c r="E220" s="2" t="s">
        <v>40</v>
      </c>
    </row>
    <row r="221" spans="1:5">
      <c r="A221" s="2">
        <v>23</v>
      </c>
      <c r="B221" s="2">
        <v>308</v>
      </c>
      <c r="C221" s="2">
        <v>23.9</v>
      </c>
      <c r="D221" s="2">
        <v>1.39</v>
      </c>
      <c r="E221" s="2" t="s">
        <v>40</v>
      </c>
    </row>
    <row r="222" spans="1:5">
      <c r="A222" s="2">
        <v>24</v>
      </c>
      <c r="B222" s="2">
        <v>308</v>
      </c>
      <c r="C222" s="2">
        <v>21.3</v>
      </c>
      <c r="D222" s="2">
        <v>1.29</v>
      </c>
      <c r="E222" s="2" t="s">
        <v>40</v>
      </c>
    </row>
    <row r="223" spans="1:5">
      <c r="A223" s="2">
        <v>25</v>
      </c>
      <c r="B223" s="2">
        <v>308</v>
      </c>
      <c r="C223" s="2">
        <v>24.2</v>
      </c>
      <c r="D223" s="2">
        <v>1.56</v>
      </c>
      <c r="E223" s="2" t="s">
        <v>40</v>
      </c>
    </row>
    <row r="224" spans="1:5">
      <c r="A224" s="2">
        <v>26</v>
      </c>
      <c r="B224" s="2">
        <v>308</v>
      </c>
      <c r="C224" s="2">
        <v>22.6</v>
      </c>
      <c r="D224" s="2">
        <v>1.43</v>
      </c>
      <c r="E224" s="2" t="s">
        <v>40</v>
      </c>
    </row>
    <row r="225" spans="1:5">
      <c r="A225" s="2">
        <v>27</v>
      </c>
      <c r="B225" s="2">
        <v>308</v>
      </c>
      <c r="C225" s="2">
        <v>18.5</v>
      </c>
      <c r="D225" s="2">
        <v>1.03</v>
      </c>
      <c r="E225" s="2" t="s">
        <v>40</v>
      </c>
    </row>
    <row r="226" spans="1:5">
      <c r="A226" s="2">
        <v>28</v>
      </c>
      <c r="B226" s="2">
        <v>308</v>
      </c>
      <c r="C226" s="2">
        <v>14</v>
      </c>
      <c r="D226" s="2">
        <v>1.27</v>
      </c>
      <c r="E226" s="2" t="s">
        <v>40</v>
      </c>
    </row>
    <row r="227" spans="1:5">
      <c r="A227" s="2">
        <v>1</v>
      </c>
      <c r="B227" s="2">
        <v>608</v>
      </c>
      <c r="C227" s="2">
        <v>26.9</v>
      </c>
      <c r="D227" s="2">
        <v>1.79</v>
      </c>
      <c r="E227" s="2" t="s">
        <v>40</v>
      </c>
    </row>
    <row r="228" spans="1:5">
      <c r="A228" s="2">
        <v>2</v>
      </c>
      <c r="B228" s="2">
        <v>608</v>
      </c>
      <c r="C228" s="2">
        <v>18.899999999999999</v>
      </c>
      <c r="D228" s="2">
        <v>1.39</v>
      </c>
      <c r="E228" s="2" t="s">
        <v>40</v>
      </c>
    </row>
    <row r="229" spans="1:5">
      <c r="A229" s="2">
        <v>3</v>
      </c>
      <c r="B229" s="2">
        <v>608</v>
      </c>
      <c r="C229" s="2">
        <v>17.8</v>
      </c>
      <c r="D229" s="2">
        <v>1.42</v>
      </c>
      <c r="E229" s="2" t="s">
        <v>40</v>
      </c>
    </row>
    <row r="230" spans="1:5">
      <c r="A230" s="2">
        <v>4</v>
      </c>
      <c r="B230" s="2">
        <v>608</v>
      </c>
      <c r="C230" s="2">
        <v>14.3</v>
      </c>
      <c r="D230" s="2">
        <v>1.2</v>
      </c>
      <c r="E230" s="2" t="s">
        <v>40</v>
      </c>
    </row>
    <row r="231" spans="1:5">
      <c r="A231" s="2">
        <v>5</v>
      </c>
      <c r="B231" s="2">
        <v>608</v>
      </c>
      <c r="C231" s="2">
        <v>16.600000000000001</v>
      </c>
      <c r="D231" s="2">
        <v>1.22</v>
      </c>
      <c r="E231" s="2" t="s">
        <v>40</v>
      </c>
    </row>
    <row r="232" spans="1:5">
      <c r="A232" s="2">
        <v>6</v>
      </c>
      <c r="B232" s="2">
        <v>608</v>
      </c>
      <c r="C232" s="2">
        <v>22.4</v>
      </c>
      <c r="D232" s="2">
        <v>1.62</v>
      </c>
      <c r="E232" s="2" t="s">
        <v>40</v>
      </c>
    </row>
    <row r="233" spans="1:5">
      <c r="A233" s="2">
        <v>7</v>
      </c>
      <c r="B233" s="2">
        <v>608</v>
      </c>
      <c r="C233" s="2">
        <v>24.3</v>
      </c>
      <c r="D233" s="2">
        <v>1.73</v>
      </c>
      <c r="E233" s="2" t="s">
        <v>40</v>
      </c>
    </row>
    <row r="234" spans="1:5">
      <c r="A234" s="2">
        <v>8</v>
      </c>
      <c r="B234" s="2">
        <v>608</v>
      </c>
      <c r="C234" s="2">
        <v>18.8</v>
      </c>
      <c r="D234" s="2">
        <v>1.34</v>
      </c>
      <c r="E234" s="2" t="s">
        <v>40</v>
      </c>
    </row>
    <row r="235" spans="1:5">
      <c r="A235" s="2">
        <v>9</v>
      </c>
      <c r="B235" s="2">
        <v>608</v>
      </c>
      <c r="C235" s="2">
        <v>27</v>
      </c>
      <c r="D235" s="2">
        <v>2.04</v>
      </c>
      <c r="E235" s="2" t="s">
        <v>40</v>
      </c>
    </row>
    <row r="236" spans="1:5">
      <c r="A236" s="2">
        <v>10</v>
      </c>
      <c r="B236" s="2">
        <v>608</v>
      </c>
      <c r="C236" s="2">
        <v>22.1</v>
      </c>
      <c r="D236" s="2">
        <v>1.32</v>
      </c>
      <c r="E236" s="2" t="s">
        <v>40</v>
      </c>
    </row>
    <row r="237" spans="1:5">
      <c r="A237" s="2">
        <v>11</v>
      </c>
      <c r="B237" s="2">
        <v>608</v>
      </c>
      <c r="C237" s="2">
        <v>26</v>
      </c>
      <c r="D237" s="2">
        <v>1.9</v>
      </c>
      <c r="E237" s="2" t="s">
        <v>40</v>
      </c>
    </row>
    <row r="238" spans="1:5">
      <c r="A238" s="2">
        <v>12</v>
      </c>
      <c r="B238" s="2">
        <v>608</v>
      </c>
      <c r="C238" s="2">
        <v>19.399999999999999</v>
      </c>
      <c r="D238" s="2">
        <v>1.23</v>
      </c>
      <c r="E238" s="2" t="s">
        <v>40</v>
      </c>
    </row>
    <row r="239" spans="1:5">
      <c r="A239" s="2">
        <v>13</v>
      </c>
      <c r="B239" s="2">
        <v>608</v>
      </c>
      <c r="C239" s="2">
        <v>20.100000000000001</v>
      </c>
      <c r="D239" s="2">
        <v>1.35</v>
      </c>
      <c r="E239" s="2" t="s">
        <v>40</v>
      </c>
    </row>
    <row r="240" spans="1:5">
      <c r="A240" s="2">
        <v>14</v>
      </c>
      <c r="B240" s="2">
        <v>608</v>
      </c>
      <c r="C240" s="2">
        <v>23.2</v>
      </c>
      <c r="D240" s="2">
        <v>1.61</v>
      </c>
      <c r="E240" s="2" t="s">
        <v>40</v>
      </c>
    </row>
    <row r="241" spans="1:5">
      <c r="A241" s="2">
        <v>15</v>
      </c>
      <c r="B241" s="2">
        <v>608</v>
      </c>
      <c r="C241" s="2">
        <v>16</v>
      </c>
      <c r="D241" s="2">
        <v>1.3</v>
      </c>
      <c r="E241" s="2" t="s">
        <v>40</v>
      </c>
    </row>
    <row r="242" spans="1:5">
      <c r="A242" s="2">
        <v>16</v>
      </c>
      <c r="B242" s="2">
        <v>608</v>
      </c>
      <c r="C242" s="2">
        <v>18.899999999999999</v>
      </c>
      <c r="D242" s="2">
        <v>1.21</v>
      </c>
      <c r="E242" s="2" t="s">
        <v>40</v>
      </c>
    </row>
    <row r="243" spans="1:5">
      <c r="A243" s="2">
        <v>17</v>
      </c>
      <c r="B243" s="2">
        <v>608</v>
      </c>
      <c r="C243" s="2">
        <v>13.2</v>
      </c>
      <c r="D243" s="2">
        <v>1.08</v>
      </c>
      <c r="E243" s="2" t="s">
        <v>40</v>
      </c>
    </row>
    <row r="244" spans="1:5">
      <c r="A244" s="2">
        <v>18</v>
      </c>
      <c r="B244" s="2">
        <v>608</v>
      </c>
      <c r="C244" s="2">
        <v>13.7</v>
      </c>
      <c r="D244" s="2">
        <v>1.21</v>
      </c>
      <c r="E244" s="2" t="s">
        <v>40</v>
      </c>
    </row>
    <row r="245" spans="1:5">
      <c r="A245" s="2">
        <v>19</v>
      </c>
      <c r="B245" s="2">
        <v>608</v>
      </c>
      <c r="C245" s="2">
        <v>17.399999999999999</v>
      </c>
      <c r="D245" s="2">
        <v>1.56</v>
      </c>
      <c r="E245" s="2" t="s">
        <v>40</v>
      </c>
    </row>
    <row r="246" spans="1:5">
      <c r="A246" s="2">
        <v>20</v>
      </c>
      <c r="B246" s="2">
        <v>608</v>
      </c>
      <c r="C246" s="2">
        <v>22.4</v>
      </c>
      <c r="D246" s="2">
        <v>1.6</v>
      </c>
      <c r="E246" s="2" t="s">
        <v>40</v>
      </c>
    </row>
    <row r="247" spans="1:5">
      <c r="A247" s="2">
        <v>21</v>
      </c>
      <c r="B247" s="2">
        <v>608</v>
      </c>
      <c r="C247" s="2">
        <v>16.5</v>
      </c>
      <c r="D247" s="2">
        <v>1.1000000000000001</v>
      </c>
      <c r="E247" s="2" t="s">
        <v>40</v>
      </c>
    </row>
    <row r="248" spans="1:5">
      <c r="A248" s="2">
        <v>22</v>
      </c>
      <c r="B248" s="2">
        <v>608</v>
      </c>
      <c r="C248" s="2">
        <v>13.5</v>
      </c>
      <c r="D248" s="2">
        <v>1.25</v>
      </c>
      <c r="E248" s="2" t="s">
        <v>40</v>
      </c>
    </row>
    <row r="249" spans="1:5">
      <c r="A249" s="2">
        <v>23</v>
      </c>
      <c r="B249" s="2">
        <v>608</v>
      </c>
      <c r="C249" s="2">
        <v>15.7</v>
      </c>
      <c r="D249" s="2">
        <v>1.24</v>
      </c>
      <c r="E249" s="2" t="s">
        <v>40</v>
      </c>
    </row>
    <row r="250" spans="1:5">
      <c r="A250" s="2">
        <v>24</v>
      </c>
      <c r="B250" s="2">
        <v>608</v>
      </c>
      <c r="C250" s="2">
        <v>16.600000000000001</v>
      </c>
      <c r="D250" s="2">
        <v>1.34</v>
      </c>
      <c r="E250" s="2" t="s">
        <v>40</v>
      </c>
    </row>
    <row r="251" spans="1:5">
      <c r="A251" s="2">
        <v>25</v>
      </c>
      <c r="B251" s="2">
        <v>608</v>
      </c>
      <c r="C251" s="2">
        <v>15.5</v>
      </c>
      <c r="D251" s="2">
        <v>1.22</v>
      </c>
      <c r="E251" s="2" t="s">
        <v>40</v>
      </c>
    </row>
    <row r="252" spans="1:5">
      <c r="A252" s="2">
        <v>26</v>
      </c>
      <c r="B252" s="2">
        <v>608</v>
      </c>
      <c r="C252" s="2">
        <v>22</v>
      </c>
      <c r="D252" s="2">
        <v>1.18</v>
      </c>
      <c r="E252" s="2" t="s">
        <v>40</v>
      </c>
    </row>
    <row r="253" spans="1:5">
      <c r="A253" s="2">
        <v>27</v>
      </c>
      <c r="B253" s="2">
        <v>608</v>
      </c>
      <c r="C253" s="2">
        <v>15</v>
      </c>
      <c r="D253" s="2">
        <v>1.18</v>
      </c>
      <c r="E253" s="2" t="s">
        <v>40</v>
      </c>
    </row>
    <row r="254" spans="1:5">
      <c r="A254" s="2">
        <v>28</v>
      </c>
      <c r="B254" s="2">
        <v>608</v>
      </c>
      <c r="C254" s="2">
        <v>13.3</v>
      </c>
      <c r="D254" s="2">
        <v>1.17</v>
      </c>
      <c r="E254" s="2" t="s">
        <v>40</v>
      </c>
    </row>
    <row r="255" spans="1:5">
      <c r="A255" s="2">
        <v>29</v>
      </c>
      <c r="B255" s="2">
        <v>608</v>
      </c>
      <c r="C255" s="2">
        <v>21.1</v>
      </c>
      <c r="D255" s="2">
        <v>1.17</v>
      </c>
      <c r="E255" s="2" t="s">
        <v>40</v>
      </c>
    </row>
    <row r="256" spans="1:5">
      <c r="A256" s="2">
        <v>30</v>
      </c>
      <c r="B256" s="2">
        <v>608</v>
      </c>
      <c r="C256" s="2">
        <v>13.5</v>
      </c>
      <c r="D256" s="2">
        <v>1.1100000000000001</v>
      </c>
      <c r="E256" s="2" t="s">
        <v>40</v>
      </c>
    </row>
    <row r="257" spans="1:5">
      <c r="A257" s="2">
        <v>1</v>
      </c>
      <c r="B257" s="2">
        <v>870</v>
      </c>
      <c r="C257" s="2">
        <v>20.3</v>
      </c>
      <c r="D257" s="2">
        <v>1.53</v>
      </c>
      <c r="E257" s="2" t="s">
        <v>40</v>
      </c>
    </row>
    <row r="258" spans="1:5">
      <c r="A258" s="2">
        <v>2</v>
      </c>
      <c r="B258" s="2">
        <v>870</v>
      </c>
      <c r="C258" s="2">
        <v>17.5</v>
      </c>
      <c r="D258" s="2">
        <v>1.57</v>
      </c>
      <c r="E258" s="2" t="s">
        <v>40</v>
      </c>
    </row>
    <row r="259" spans="1:5">
      <c r="A259" s="2">
        <v>3</v>
      </c>
      <c r="B259" s="2">
        <v>870</v>
      </c>
      <c r="C259" s="2">
        <v>19.600000000000001</v>
      </c>
      <c r="D259" s="2">
        <v>1.17</v>
      </c>
      <c r="E259" s="2" t="s">
        <v>40</v>
      </c>
    </row>
    <row r="260" spans="1:5">
      <c r="A260" s="2">
        <v>4</v>
      </c>
      <c r="B260" s="2">
        <v>870</v>
      </c>
      <c r="C260" s="2">
        <v>21.4</v>
      </c>
      <c r="D260" s="2">
        <v>1.55</v>
      </c>
      <c r="E260" s="2" t="s">
        <v>40</v>
      </c>
    </row>
    <row r="261" spans="1:5">
      <c r="A261" s="2">
        <v>5</v>
      </c>
      <c r="B261" s="2">
        <v>870</v>
      </c>
      <c r="C261" s="2">
        <v>21.5</v>
      </c>
      <c r="D261" s="2">
        <v>1.41</v>
      </c>
      <c r="E261" s="2" t="s">
        <v>40</v>
      </c>
    </row>
    <row r="262" spans="1:5">
      <c r="A262" s="2">
        <v>6</v>
      </c>
      <c r="B262" s="2">
        <v>870</v>
      </c>
      <c r="C262" s="2">
        <v>20.9</v>
      </c>
      <c r="D262" s="2">
        <v>1.8</v>
      </c>
      <c r="E262" s="2" t="s">
        <v>40</v>
      </c>
    </row>
    <row r="263" spans="1:5">
      <c r="A263" s="2">
        <v>7</v>
      </c>
      <c r="B263" s="2">
        <v>870</v>
      </c>
      <c r="C263" s="2">
        <v>17.2</v>
      </c>
      <c r="D263" s="2">
        <v>1.29</v>
      </c>
      <c r="E263" s="2" t="s">
        <v>40</v>
      </c>
    </row>
    <row r="264" spans="1:5">
      <c r="A264" s="2">
        <v>8</v>
      </c>
      <c r="B264" s="2">
        <v>870</v>
      </c>
      <c r="C264" s="2">
        <v>11.8</v>
      </c>
      <c r="D264" s="2">
        <v>1.1000000000000001</v>
      </c>
      <c r="E264" s="2" t="s">
        <v>40</v>
      </c>
    </row>
    <row r="265" spans="1:5">
      <c r="A265" s="2">
        <v>9</v>
      </c>
      <c r="B265" s="2">
        <v>870</v>
      </c>
      <c r="C265" s="2">
        <v>24.5</v>
      </c>
      <c r="D265" s="2">
        <v>2.19</v>
      </c>
      <c r="E265" s="2" t="s">
        <v>40</v>
      </c>
    </row>
    <row r="266" spans="1:5">
      <c r="A266" s="2">
        <v>10</v>
      </c>
      <c r="B266" s="2">
        <v>870</v>
      </c>
      <c r="C266" s="2">
        <v>20.2</v>
      </c>
      <c r="D266" s="2">
        <v>1.78</v>
      </c>
      <c r="E266" s="2" t="s">
        <v>40</v>
      </c>
    </row>
    <row r="267" spans="1:5">
      <c r="A267" s="2">
        <v>11</v>
      </c>
      <c r="B267" s="2">
        <v>870</v>
      </c>
      <c r="C267" s="2">
        <v>18.899999999999999</v>
      </c>
      <c r="D267" s="2">
        <v>1.56</v>
      </c>
      <c r="E267" s="2" t="s">
        <v>40</v>
      </c>
    </row>
    <row r="268" spans="1:5">
      <c r="A268" s="2">
        <v>12</v>
      </c>
      <c r="B268" s="2">
        <v>870</v>
      </c>
      <c r="C268" s="2">
        <v>21.2</v>
      </c>
      <c r="D268" s="2">
        <v>1.52</v>
      </c>
      <c r="E268" s="2" t="s">
        <v>40</v>
      </c>
    </row>
    <row r="269" spans="1:5">
      <c r="A269" s="2">
        <v>13</v>
      </c>
      <c r="B269" s="2">
        <v>870</v>
      </c>
      <c r="C269" s="2">
        <v>22.3</v>
      </c>
      <c r="D269" s="2">
        <v>1.65</v>
      </c>
      <c r="E269" s="2" t="s">
        <v>40</v>
      </c>
    </row>
    <row r="270" spans="1:5">
      <c r="A270" s="2">
        <v>14</v>
      </c>
      <c r="B270" s="2">
        <v>870</v>
      </c>
      <c r="C270" s="2">
        <v>16.8</v>
      </c>
      <c r="D270" s="2">
        <v>1.55</v>
      </c>
      <c r="E270" s="2" t="s">
        <v>40</v>
      </c>
    </row>
    <row r="271" spans="1:5">
      <c r="A271" s="2">
        <v>15</v>
      </c>
      <c r="B271" s="2">
        <v>870</v>
      </c>
      <c r="C271" s="2">
        <v>24.5</v>
      </c>
      <c r="D271" s="2">
        <v>1.95</v>
      </c>
      <c r="E271" s="2" t="s">
        <v>40</v>
      </c>
    </row>
    <row r="272" spans="1:5">
      <c r="A272" s="2">
        <v>16</v>
      </c>
      <c r="B272" s="2">
        <v>870</v>
      </c>
      <c r="C272" s="2">
        <v>21.1</v>
      </c>
      <c r="D272" s="2">
        <v>1.21</v>
      </c>
      <c r="E272" s="2" t="s">
        <v>40</v>
      </c>
    </row>
    <row r="273" spans="1:5">
      <c r="A273" s="2">
        <v>17</v>
      </c>
      <c r="B273" s="2">
        <v>870</v>
      </c>
      <c r="C273" s="2">
        <v>19.899999999999999</v>
      </c>
      <c r="D273" s="2">
        <v>1.23</v>
      </c>
      <c r="E273" s="2" t="s">
        <v>40</v>
      </c>
    </row>
    <row r="274" spans="1:5">
      <c r="A274" s="2">
        <v>18</v>
      </c>
      <c r="B274" s="2">
        <v>870</v>
      </c>
      <c r="C274" s="2">
        <v>23.7</v>
      </c>
      <c r="D274" s="2">
        <v>2.02</v>
      </c>
      <c r="E274" s="2" t="s">
        <v>40</v>
      </c>
    </row>
    <row r="275" spans="1:5">
      <c r="A275" s="2">
        <v>19</v>
      </c>
      <c r="B275" s="2">
        <v>870</v>
      </c>
      <c r="C275" s="2">
        <v>22.1</v>
      </c>
      <c r="D275" s="2">
        <v>1.95</v>
      </c>
      <c r="E275" s="2" t="s">
        <v>40</v>
      </c>
    </row>
    <row r="276" spans="1:5">
      <c r="A276" s="2">
        <v>20</v>
      </c>
      <c r="B276" s="2">
        <v>870</v>
      </c>
      <c r="C276" s="2">
        <v>19.899999999999999</v>
      </c>
      <c r="D276" s="2">
        <v>1.8</v>
      </c>
      <c r="E276" s="2" t="s">
        <v>40</v>
      </c>
    </row>
    <row r="277" spans="1:5">
      <c r="A277" s="2">
        <v>21</v>
      </c>
      <c r="B277" s="2">
        <v>870</v>
      </c>
      <c r="C277" s="2">
        <v>19.2</v>
      </c>
      <c r="D277" s="2">
        <v>1.31</v>
      </c>
      <c r="E277" s="2" t="s">
        <v>40</v>
      </c>
    </row>
    <row r="278" spans="1:5">
      <c r="A278" s="2">
        <v>22</v>
      </c>
      <c r="B278" s="2">
        <v>870</v>
      </c>
      <c r="C278" s="2">
        <v>21</v>
      </c>
      <c r="D278" s="2">
        <v>1.57</v>
      </c>
      <c r="E278" s="2" t="s">
        <v>40</v>
      </c>
    </row>
    <row r="279" spans="1:5">
      <c r="A279" s="2">
        <v>23</v>
      </c>
      <c r="B279" s="2">
        <v>870</v>
      </c>
      <c r="C279" s="2">
        <v>22.9</v>
      </c>
      <c r="D279" s="2">
        <v>1.82</v>
      </c>
      <c r="E279" s="2" t="s">
        <v>40</v>
      </c>
    </row>
    <row r="280" spans="1:5">
      <c r="A280" s="2">
        <v>24</v>
      </c>
      <c r="B280" s="2">
        <v>870</v>
      </c>
      <c r="C280" s="2">
        <v>18.5</v>
      </c>
      <c r="D280" s="2">
        <v>1.2</v>
      </c>
      <c r="E280" s="2" t="s">
        <v>40</v>
      </c>
    </row>
    <row r="281" spans="1:5">
      <c r="A281" s="2">
        <v>25</v>
      </c>
      <c r="B281" s="2">
        <v>870</v>
      </c>
      <c r="C281" s="2">
        <v>10.4</v>
      </c>
      <c r="D281" s="2">
        <v>1.26</v>
      </c>
      <c r="E281" s="2" t="s">
        <v>40</v>
      </c>
    </row>
    <row r="282" spans="1:5">
      <c r="A282" s="2">
        <v>26</v>
      </c>
      <c r="B282" s="2">
        <v>870</v>
      </c>
      <c r="C282" s="2">
        <v>12.5</v>
      </c>
      <c r="D282" s="2">
        <v>1.2</v>
      </c>
      <c r="E282" s="2" t="s">
        <v>40</v>
      </c>
    </row>
    <row r="283" spans="1:5">
      <c r="A283" s="2">
        <v>27</v>
      </c>
      <c r="B283" s="2">
        <v>870</v>
      </c>
      <c r="C283" s="2">
        <v>20.9</v>
      </c>
      <c r="D283" s="2">
        <v>1.88</v>
      </c>
      <c r="E283" s="2" t="s">
        <v>40</v>
      </c>
    </row>
    <row r="284" spans="1:5">
      <c r="A284" s="2">
        <v>28</v>
      </c>
      <c r="B284" s="2">
        <v>870</v>
      </c>
      <c r="C284" s="2">
        <v>22.1</v>
      </c>
      <c r="D284" s="2">
        <v>1.85</v>
      </c>
      <c r="E284" s="2" t="s">
        <v>40</v>
      </c>
    </row>
    <row r="285" spans="1:5">
      <c r="A285" s="2">
        <v>29</v>
      </c>
      <c r="B285" s="2">
        <v>870</v>
      </c>
      <c r="C285" s="2">
        <v>18.600000000000001</v>
      </c>
      <c r="D285" s="2">
        <v>1.54</v>
      </c>
      <c r="E285" s="2" t="s">
        <v>40</v>
      </c>
    </row>
    <row r="286" spans="1:5">
      <c r="A286" s="2">
        <v>30</v>
      </c>
      <c r="B286" s="2">
        <v>870</v>
      </c>
      <c r="C286" s="2">
        <v>18</v>
      </c>
      <c r="D286" s="2">
        <v>1.52</v>
      </c>
      <c r="E286" s="2" t="s">
        <v>40</v>
      </c>
    </row>
    <row r="287" spans="1:5">
      <c r="A287" s="2">
        <v>31</v>
      </c>
      <c r="B287" s="2">
        <v>870</v>
      </c>
      <c r="C287" s="2">
        <v>15.5</v>
      </c>
      <c r="D287" s="2">
        <v>1.41</v>
      </c>
      <c r="E287" s="2" t="s">
        <v>40</v>
      </c>
    </row>
    <row r="288" spans="1:5">
      <c r="A288" s="2">
        <v>32</v>
      </c>
      <c r="B288" s="2">
        <v>870</v>
      </c>
      <c r="C288" s="2">
        <v>19.899999999999999</v>
      </c>
      <c r="D288" s="2">
        <v>1.55</v>
      </c>
      <c r="E288" s="2" t="s">
        <v>40</v>
      </c>
    </row>
    <row r="289" spans="1:5">
      <c r="A289" s="2">
        <v>33</v>
      </c>
      <c r="B289" s="2">
        <v>870</v>
      </c>
      <c r="C289" s="2">
        <v>19.5</v>
      </c>
      <c r="D289" s="2">
        <v>1.29</v>
      </c>
      <c r="E289" s="2" t="s">
        <v>40</v>
      </c>
    </row>
    <row r="290" spans="1:5">
      <c r="A290" s="2">
        <v>34</v>
      </c>
      <c r="B290" s="2">
        <v>870</v>
      </c>
      <c r="C290" s="2">
        <v>19</v>
      </c>
      <c r="D290" s="2">
        <v>1.55</v>
      </c>
      <c r="E290" s="2" t="s">
        <v>40</v>
      </c>
    </row>
    <row r="291" spans="1:5">
      <c r="A291" s="2">
        <v>35</v>
      </c>
      <c r="B291" s="2">
        <v>870</v>
      </c>
      <c r="C291" s="2">
        <v>12.1</v>
      </c>
      <c r="D291" s="2">
        <v>1.1200000000000001</v>
      </c>
      <c r="E291" s="2" t="s">
        <v>40</v>
      </c>
    </row>
    <row r="292" spans="1:5">
      <c r="A292" s="2">
        <v>36</v>
      </c>
      <c r="B292" s="2">
        <v>870</v>
      </c>
      <c r="C292" s="2">
        <v>13</v>
      </c>
      <c r="D292" s="2">
        <v>1.1399999999999999</v>
      </c>
      <c r="E292" s="2" t="s">
        <v>40</v>
      </c>
    </row>
    <row r="293" spans="1:5">
      <c r="A293" s="2">
        <v>37</v>
      </c>
      <c r="B293" s="2">
        <v>870</v>
      </c>
      <c r="C293" s="2">
        <v>21.2</v>
      </c>
      <c r="D293" s="2">
        <v>1.22</v>
      </c>
      <c r="E293" s="2" t="s">
        <v>40</v>
      </c>
    </row>
    <row r="294" spans="1:5">
      <c r="A294" s="2">
        <v>1</v>
      </c>
      <c r="B294" s="2">
        <v>100</v>
      </c>
      <c r="C294" s="2">
        <v>25.9</v>
      </c>
      <c r="D294" s="2">
        <v>1.83</v>
      </c>
      <c r="E294" s="2" t="s">
        <v>40</v>
      </c>
    </row>
    <row r="295" spans="1:5">
      <c r="A295" s="2">
        <v>2</v>
      </c>
      <c r="B295" s="2">
        <v>100</v>
      </c>
      <c r="C295" s="2">
        <v>20.399999999999999</v>
      </c>
      <c r="D295" s="2">
        <v>1.23</v>
      </c>
      <c r="E295" s="2" t="s">
        <v>40</v>
      </c>
    </row>
    <row r="296" spans="1:5">
      <c r="A296" s="2">
        <v>3</v>
      </c>
      <c r="B296" s="2">
        <v>100</v>
      </c>
      <c r="C296" s="2">
        <v>26.7</v>
      </c>
      <c r="D296" s="2">
        <v>1.52</v>
      </c>
      <c r="E296" s="2" t="s">
        <v>40</v>
      </c>
    </row>
    <row r="297" spans="1:5">
      <c r="A297" s="2">
        <v>4</v>
      </c>
      <c r="B297" s="2">
        <v>100</v>
      </c>
      <c r="C297" s="2">
        <v>20.7</v>
      </c>
      <c r="D297" s="2">
        <v>1.65</v>
      </c>
      <c r="E297" s="2" t="s">
        <v>40</v>
      </c>
    </row>
    <row r="298" spans="1:5">
      <c r="A298" s="2">
        <v>5</v>
      </c>
      <c r="B298" s="2">
        <v>100</v>
      </c>
      <c r="C298" s="2">
        <v>23.6</v>
      </c>
      <c r="D298" s="2">
        <v>1.8</v>
      </c>
      <c r="E298" s="2" t="s">
        <v>40</v>
      </c>
    </row>
    <row r="299" spans="1:5">
      <c r="A299" s="2">
        <v>6</v>
      </c>
      <c r="B299" s="2">
        <v>100</v>
      </c>
      <c r="C299" s="2">
        <v>27.5</v>
      </c>
      <c r="D299" s="2">
        <v>1.65</v>
      </c>
      <c r="E299" s="2" t="s">
        <v>40</v>
      </c>
    </row>
    <row r="300" spans="1:5">
      <c r="A300" s="2">
        <v>7</v>
      </c>
      <c r="B300" s="2">
        <v>100</v>
      </c>
      <c r="C300" s="2">
        <v>23.6</v>
      </c>
      <c r="D300" s="2">
        <v>1.79</v>
      </c>
      <c r="E300" s="2" t="s">
        <v>40</v>
      </c>
    </row>
    <row r="301" spans="1:5">
      <c r="A301" s="2">
        <v>8</v>
      </c>
      <c r="B301" s="2">
        <v>100</v>
      </c>
      <c r="C301" s="2">
        <v>18.100000000000001</v>
      </c>
      <c r="D301" s="2">
        <v>1.32</v>
      </c>
      <c r="E301" s="2" t="s">
        <v>40</v>
      </c>
    </row>
    <row r="302" spans="1:5">
      <c r="A302" s="2">
        <v>9</v>
      </c>
      <c r="B302" s="2">
        <v>100</v>
      </c>
      <c r="C302" s="2">
        <v>27.5</v>
      </c>
      <c r="D302" s="2">
        <v>1.53</v>
      </c>
      <c r="E302" s="2" t="s">
        <v>40</v>
      </c>
    </row>
    <row r="303" spans="1:5">
      <c r="A303" s="2">
        <v>10</v>
      </c>
      <c r="B303" s="2">
        <v>100</v>
      </c>
      <c r="C303" s="2">
        <v>26</v>
      </c>
      <c r="D303" s="2">
        <v>1.5</v>
      </c>
      <c r="E303" s="2" t="s">
        <v>40</v>
      </c>
    </row>
    <row r="304" spans="1:5">
      <c r="A304" s="2">
        <v>11</v>
      </c>
      <c r="B304" s="2">
        <v>100</v>
      </c>
      <c r="C304" s="2">
        <v>22.1</v>
      </c>
      <c r="D304" s="2">
        <v>1.85</v>
      </c>
      <c r="E304" s="2" t="s">
        <v>40</v>
      </c>
    </row>
    <row r="305" spans="1:5">
      <c r="A305" s="2">
        <v>12</v>
      </c>
      <c r="B305" s="2">
        <v>100</v>
      </c>
      <c r="C305" s="2">
        <v>15.2</v>
      </c>
      <c r="D305" s="2">
        <v>1.81</v>
      </c>
      <c r="E305" s="2" t="s">
        <v>40</v>
      </c>
    </row>
    <row r="306" spans="1:5">
      <c r="A306" s="2">
        <v>13</v>
      </c>
      <c r="B306" s="2">
        <v>100</v>
      </c>
      <c r="C306" s="2">
        <v>18.3</v>
      </c>
      <c r="D306" s="2">
        <v>1.5</v>
      </c>
      <c r="E306" s="2" t="s">
        <v>40</v>
      </c>
    </row>
    <row r="307" spans="1:5">
      <c r="A307" s="2">
        <v>14</v>
      </c>
      <c r="B307" s="2">
        <v>100</v>
      </c>
      <c r="C307" s="2">
        <v>21.4</v>
      </c>
      <c r="D307" s="2">
        <v>1.57</v>
      </c>
      <c r="E307" s="2" t="s">
        <v>40</v>
      </c>
    </row>
    <row r="308" spans="1:5">
      <c r="A308" s="2">
        <v>15</v>
      </c>
      <c r="B308" s="2">
        <v>100</v>
      </c>
      <c r="C308" s="2">
        <v>26.2</v>
      </c>
      <c r="D308" s="2">
        <v>1.36</v>
      </c>
      <c r="E308" s="2" t="s">
        <v>40</v>
      </c>
    </row>
    <row r="309" spans="1:5">
      <c r="A309" s="2">
        <v>16</v>
      </c>
      <c r="B309" s="2">
        <v>100</v>
      </c>
      <c r="C309" s="2">
        <v>27.2</v>
      </c>
      <c r="D309" s="2">
        <v>1.71</v>
      </c>
      <c r="E309" s="2" t="s">
        <v>40</v>
      </c>
    </row>
    <row r="310" spans="1:5">
      <c r="A310" s="2">
        <v>17</v>
      </c>
      <c r="B310" s="2">
        <v>100</v>
      </c>
      <c r="C310" s="2">
        <v>20.7</v>
      </c>
      <c r="D310" s="2">
        <v>1.63</v>
      </c>
      <c r="E310" s="2" t="s">
        <v>40</v>
      </c>
    </row>
    <row r="311" spans="1:5">
      <c r="A311" s="2">
        <v>18</v>
      </c>
      <c r="B311" s="2">
        <v>100</v>
      </c>
      <c r="C311" s="2">
        <v>17.600000000000001</v>
      </c>
      <c r="D311" s="2">
        <v>1.21</v>
      </c>
      <c r="E311" s="2" t="s">
        <v>40</v>
      </c>
    </row>
    <row r="312" spans="1:5">
      <c r="A312" s="2">
        <v>19</v>
      </c>
      <c r="B312" s="2">
        <v>100</v>
      </c>
      <c r="C312" s="2">
        <v>18.7</v>
      </c>
      <c r="D312" s="2">
        <v>1.49</v>
      </c>
      <c r="E312" s="2" t="s">
        <v>40</v>
      </c>
    </row>
    <row r="313" spans="1:5">
      <c r="A313" s="2">
        <v>20</v>
      </c>
      <c r="B313" s="2">
        <v>100</v>
      </c>
      <c r="C313" s="2">
        <v>12.7</v>
      </c>
      <c r="D313" s="2">
        <v>1.44</v>
      </c>
      <c r="E313" s="2" t="s">
        <v>40</v>
      </c>
    </row>
    <row r="314" spans="1:5">
      <c r="A314" s="2">
        <v>21</v>
      </c>
      <c r="B314" s="2">
        <v>100</v>
      </c>
      <c r="C314" s="2">
        <v>18.5</v>
      </c>
      <c r="D314" s="2">
        <v>1.49</v>
      </c>
      <c r="E314" s="2" t="s">
        <v>40</v>
      </c>
    </row>
    <row r="315" spans="1:5">
      <c r="A315" s="2">
        <v>22</v>
      </c>
      <c r="B315" s="2">
        <v>100</v>
      </c>
      <c r="C315" s="2">
        <v>19.100000000000001</v>
      </c>
      <c r="D315" s="2">
        <v>1.5</v>
      </c>
      <c r="E315" s="2" t="s">
        <v>40</v>
      </c>
    </row>
    <row r="316" spans="1:5">
      <c r="A316" s="2">
        <v>1</v>
      </c>
      <c r="B316" s="2">
        <v>1006</v>
      </c>
      <c r="C316" s="2">
        <v>15.3</v>
      </c>
      <c r="D316" s="2">
        <v>1.36</v>
      </c>
      <c r="E316" s="2" t="s">
        <v>40</v>
      </c>
    </row>
    <row r="317" spans="1:5">
      <c r="A317" s="2">
        <v>2</v>
      </c>
      <c r="B317" s="2">
        <v>1006</v>
      </c>
      <c r="C317" s="2">
        <v>15.3</v>
      </c>
      <c r="D317" s="2">
        <v>1.35</v>
      </c>
      <c r="E317" s="2" t="s">
        <v>40</v>
      </c>
    </row>
    <row r="318" spans="1:5">
      <c r="A318" s="2">
        <v>3</v>
      </c>
      <c r="B318" s="2">
        <v>1006</v>
      </c>
      <c r="C318" s="2">
        <v>20.5</v>
      </c>
      <c r="D318" s="2">
        <v>2.21</v>
      </c>
      <c r="E318" s="2" t="s">
        <v>40</v>
      </c>
    </row>
    <row r="319" spans="1:5">
      <c r="A319" s="2">
        <v>4</v>
      </c>
      <c r="B319" s="2">
        <v>1006</v>
      </c>
      <c r="C319" s="2">
        <v>16.5</v>
      </c>
      <c r="D319" s="2">
        <v>1.02</v>
      </c>
      <c r="E319" s="2" t="s">
        <v>40</v>
      </c>
    </row>
    <row r="320" spans="1:5">
      <c r="A320" s="2">
        <v>5</v>
      </c>
      <c r="B320" s="2">
        <v>1006</v>
      </c>
      <c r="C320" s="2">
        <v>19</v>
      </c>
      <c r="D320" s="2">
        <v>1.37</v>
      </c>
      <c r="E320" s="2" t="s">
        <v>40</v>
      </c>
    </row>
    <row r="321" spans="1:5">
      <c r="A321" s="2">
        <v>6</v>
      </c>
      <c r="B321" s="2">
        <v>1006</v>
      </c>
      <c r="C321" s="2">
        <v>14.6</v>
      </c>
      <c r="D321" s="2">
        <v>1.31</v>
      </c>
      <c r="E321" s="2" t="s">
        <v>40</v>
      </c>
    </row>
    <row r="322" spans="1:5">
      <c r="A322" s="2">
        <v>7</v>
      </c>
      <c r="B322" s="2">
        <v>1006</v>
      </c>
      <c r="C322" s="2">
        <v>17.3</v>
      </c>
      <c r="D322" s="2">
        <v>1.48</v>
      </c>
      <c r="E322" s="2" t="s">
        <v>40</v>
      </c>
    </row>
    <row r="323" spans="1:5">
      <c r="A323" s="2">
        <v>8</v>
      </c>
      <c r="B323" s="2">
        <v>1006</v>
      </c>
      <c r="C323" s="2">
        <v>28.7</v>
      </c>
      <c r="D323" s="2">
        <v>2.14</v>
      </c>
      <c r="E323" s="2" t="s">
        <v>40</v>
      </c>
    </row>
    <row r="324" spans="1:5">
      <c r="A324" s="2">
        <v>9</v>
      </c>
      <c r="B324" s="2">
        <v>1006</v>
      </c>
      <c r="C324" s="2">
        <v>24.5</v>
      </c>
      <c r="D324" s="2">
        <v>2.06</v>
      </c>
      <c r="E324" s="2" t="s">
        <v>40</v>
      </c>
    </row>
    <row r="325" spans="1:5">
      <c r="A325" s="2">
        <v>10</v>
      </c>
      <c r="B325" s="2">
        <v>1006</v>
      </c>
      <c r="C325" s="2">
        <v>19.2</v>
      </c>
      <c r="D325" s="2">
        <v>1.67</v>
      </c>
      <c r="E325" s="2" t="s">
        <v>40</v>
      </c>
    </row>
    <row r="326" spans="1:5">
      <c r="A326" s="2">
        <v>11</v>
      </c>
      <c r="B326" s="2">
        <v>1006</v>
      </c>
      <c r="C326" s="2">
        <v>19.5</v>
      </c>
      <c r="D326" s="2">
        <v>1.03</v>
      </c>
      <c r="E326" s="2" t="s">
        <v>40</v>
      </c>
    </row>
    <row r="327" spans="1:5">
      <c r="A327" s="2">
        <v>12</v>
      </c>
      <c r="B327" s="2">
        <v>1006</v>
      </c>
      <c r="C327" s="2">
        <v>15.7</v>
      </c>
      <c r="D327" s="2">
        <v>1.73</v>
      </c>
      <c r="E327" s="2" t="s">
        <v>40</v>
      </c>
    </row>
    <row r="328" spans="1:5">
      <c r="A328" s="2">
        <v>13</v>
      </c>
      <c r="B328" s="2">
        <v>1006</v>
      </c>
      <c r="C328" s="2">
        <v>16.5</v>
      </c>
      <c r="D328" s="2">
        <v>1.4</v>
      </c>
      <c r="E328" s="2" t="s">
        <v>40</v>
      </c>
    </row>
    <row r="329" spans="1:5">
      <c r="A329" s="2">
        <v>14</v>
      </c>
      <c r="B329" s="2">
        <v>1006</v>
      </c>
      <c r="C329" s="2">
        <v>18.600000000000001</v>
      </c>
      <c r="D329" s="2">
        <v>1.56</v>
      </c>
      <c r="E329" s="2" t="s">
        <v>40</v>
      </c>
    </row>
    <row r="330" spans="1:5">
      <c r="A330" s="2">
        <v>15</v>
      </c>
      <c r="B330" s="2">
        <v>1006</v>
      </c>
      <c r="C330" s="2">
        <v>19.8</v>
      </c>
      <c r="D330" s="2">
        <v>1.71</v>
      </c>
      <c r="E330" s="2" t="s">
        <v>40</v>
      </c>
    </row>
    <row r="331" spans="1:5">
      <c r="A331" s="2">
        <v>16</v>
      </c>
      <c r="B331" s="2">
        <v>1006</v>
      </c>
      <c r="C331" s="2">
        <v>17.600000000000001</v>
      </c>
      <c r="D331" s="2">
        <v>1.35</v>
      </c>
      <c r="E331" s="2" t="s">
        <v>40</v>
      </c>
    </row>
    <row r="332" spans="1:5">
      <c r="A332" s="2">
        <v>17</v>
      </c>
      <c r="B332" s="2">
        <v>1006</v>
      </c>
      <c r="C332" s="2">
        <v>15.5</v>
      </c>
      <c r="D332" s="2">
        <v>1.27</v>
      </c>
      <c r="E332" s="2" t="s">
        <v>40</v>
      </c>
    </row>
    <row r="333" spans="1:5">
      <c r="A333" s="2">
        <v>18</v>
      </c>
      <c r="B333" s="2">
        <v>1006</v>
      </c>
      <c r="C333" s="2">
        <v>15.2</v>
      </c>
      <c r="D333" s="2">
        <v>1.2</v>
      </c>
      <c r="E333" s="2" t="s">
        <v>40</v>
      </c>
    </row>
    <row r="334" spans="1:5">
      <c r="A334" s="2">
        <v>19</v>
      </c>
      <c r="B334" s="2">
        <v>1006</v>
      </c>
      <c r="C334" s="2">
        <v>19.2</v>
      </c>
      <c r="D334" s="2">
        <v>1.5</v>
      </c>
      <c r="E334" s="2" t="s">
        <v>40</v>
      </c>
    </row>
    <row r="335" spans="1:5">
      <c r="A335" s="2">
        <v>20</v>
      </c>
      <c r="B335" s="2">
        <v>1006</v>
      </c>
      <c r="C335" s="2">
        <v>18.899999999999999</v>
      </c>
      <c r="D335" s="2">
        <v>1.64</v>
      </c>
      <c r="E335" s="2" t="s">
        <v>40</v>
      </c>
    </row>
    <row r="336" spans="1:5">
      <c r="A336" s="2">
        <v>21</v>
      </c>
      <c r="B336" s="2">
        <v>1006</v>
      </c>
      <c r="C336" s="2">
        <v>13.2</v>
      </c>
      <c r="D336" s="2">
        <v>0.9</v>
      </c>
      <c r="E336" s="2" t="s">
        <v>40</v>
      </c>
    </row>
    <row r="337" spans="1:5">
      <c r="A337" s="2">
        <v>22</v>
      </c>
      <c r="B337" s="2">
        <v>1006</v>
      </c>
      <c r="C337" s="2">
        <v>18.100000000000001</v>
      </c>
      <c r="D337" s="2">
        <v>1.1599999999999999</v>
      </c>
      <c r="E337" s="2" t="s">
        <v>40</v>
      </c>
    </row>
    <row r="338" spans="1:5">
      <c r="A338" s="2">
        <v>23</v>
      </c>
      <c r="B338" s="2">
        <v>1006</v>
      </c>
      <c r="C338" s="2">
        <v>16.600000000000001</v>
      </c>
      <c r="D338" s="2">
        <v>1.3</v>
      </c>
      <c r="E338" s="2" t="s">
        <v>40</v>
      </c>
    </row>
    <row r="339" spans="1:5">
      <c r="A339" s="2">
        <v>24</v>
      </c>
      <c r="B339" s="2">
        <v>1006</v>
      </c>
      <c r="C339" s="2">
        <v>11.8</v>
      </c>
      <c r="D339" s="2">
        <v>1.02</v>
      </c>
      <c r="E339" s="2" t="s">
        <v>40</v>
      </c>
    </row>
    <row r="340" spans="1:5">
      <c r="A340" s="2">
        <v>25</v>
      </c>
      <c r="B340" s="2">
        <v>1006</v>
      </c>
      <c r="C340" s="2">
        <v>15.6</v>
      </c>
      <c r="D340" s="2">
        <v>1.24</v>
      </c>
      <c r="E340" s="2" t="s">
        <v>40</v>
      </c>
    </row>
    <row r="341" spans="1:5">
      <c r="A341" s="2">
        <v>26</v>
      </c>
      <c r="B341" s="2">
        <v>1006</v>
      </c>
      <c r="C341" s="2">
        <v>20.399999999999999</v>
      </c>
      <c r="D341" s="2">
        <v>1.32</v>
      </c>
      <c r="E341" s="2" t="s">
        <v>40</v>
      </c>
    </row>
    <row r="342" spans="1:5">
      <c r="A342" s="2">
        <v>27</v>
      </c>
      <c r="B342" s="2">
        <v>1006</v>
      </c>
      <c r="C342" s="2">
        <v>15.4</v>
      </c>
      <c r="D342" s="2">
        <v>1.42</v>
      </c>
      <c r="E342" s="2" t="s">
        <v>40</v>
      </c>
    </row>
    <row r="343" spans="1:5">
      <c r="A343" s="2">
        <v>28</v>
      </c>
      <c r="B343" s="2">
        <v>1006</v>
      </c>
      <c r="C343" s="2">
        <v>14.1</v>
      </c>
      <c r="D343" s="2">
        <v>1.1000000000000001</v>
      </c>
      <c r="E343" s="2" t="s">
        <v>40</v>
      </c>
    </row>
    <row r="344" spans="1:5">
      <c r="A344" s="2">
        <v>29</v>
      </c>
      <c r="B344" s="2">
        <v>1006</v>
      </c>
      <c r="C344" s="2">
        <v>20.9</v>
      </c>
      <c r="D344" s="2">
        <v>1.48</v>
      </c>
      <c r="E344" s="2" t="s">
        <v>40</v>
      </c>
    </row>
    <row r="345" spans="1:5">
      <c r="A345" s="2">
        <v>30</v>
      </c>
      <c r="B345" s="2">
        <v>1006</v>
      </c>
      <c r="C345" s="2">
        <v>46.4</v>
      </c>
      <c r="D345" s="2">
        <v>3.48</v>
      </c>
      <c r="E345" s="2" t="s">
        <v>40</v>
      </c>
    </row>
    <row r="346" spans="1:5">
      <c r="A346" s="2">
        <v>31</v>
      </c>
      <c r="B346" s="2">
        <v>1006</v>
      </c>
      <c r="C346" s="2">
        <v>51.3</v>
      </c>
      <c r="D346" s="2">
        <v>3.75</v>
      </c>
      <c r="E346" s="2" t="s">
        <v>40</v>
      </c>
    </row>
    <row r="347" spans="1:5">
      <c r="A347" s="2">
        <v>32</v>
      </c>
      <c r="B347" s="2">
        <v>1006</v>
      </c>
      <c r="C347" s="2">
        <v>19.899999999999999</v>
      </c>
      <c r="D347" s="2">
        <v>2.77</v>
      </c>
      <c r="E347" s="2" t="s">
        <v>40</v>
      </c>
    </row>
    <row r="348" spans="1:5">
      <c r="A348" s="2">
        <v>33</v>
      </c>
      <c r="B348" s="2">
        <v>1006</v>
      </c>
      <c r="C348" s="2">
        <v>15</v>
      </c>
      <c r="D348" s="2">
        <v>1.1399999999999999</v>
      </c>
      <c r="E348" s="2" t="s">
        <v>40</v>
      </c>
    </row>
    <row r="349" spans="1:5">
      <c r="A349" s="2">
        <v>34</v>
      </c>
      <c r="B349" s="2">
        <v>1006</v>
      </c>
      <c r="C349" s="2">
        <v>27</v>
      </c>
      <c r="D349" s="2">
        <v>2.25</v>
      </c>
      <c r="E349" s="2" t="s">
        <v>40</v>
      </c>
    </row>
    <row r="350" spans="1:5">
      <c r="A350" s="2">
        <v>35</v>
      </c>
      <c r="B350" s="2">
        <v>1006</v>
      </c>
      <c r="C350" s="2">
        <v>12.9</v>
      </c>
      <c r="D350" s="2">
        <v>1.71</v>
      </c>
      <c r="E350" s="2" t="s">
        <v>40</v>
      </c>
    </row>
    <row r="351" spans="1:5">
      <c r="A351" s="2">
        <v>36</v>
      </c>
      <c r="B351" s="2">
        <v>1006</v>
      </c>
      <c r="C351" s="2">
        <v>12.9</v>
      </c>
      <c r="D351" s="2">
        <v>0.94</v>
      </c>
      <c r="E351" s="2" t="s">
        <v>40</v>
      </c>
    </row>
    <row r="352" spans="1:5">
      <c r="A352" s="2">
        <v>37</v>
      </c>
      <c r="B352" s="2">
        <v>1006</v>
      </c>
      <c r="C352" s="2">
        <v>16.5</v>
      </c>
      <c r="D352" s="2">
        <v>1.0900000000000001</v>
      </c>
      <c r="E352" s="2" t="s">
        <v>40</v>
      </c>
    </row>
    <row r="353" spans="1:5">
      <c r="A353" s="2">
        <v>38</v>
      </c>
      <c r="B353" s="2">
        <v>1006</v>
      </c>
      <c r="C353" s="2">
        <v>23.9</v>
      </c>
      <c r="D353" s="2">
        <v>1.73</v>
      </c>
      <c r="E353" s="2" t="s">
        <v>40</v>
      </c>
    </row>
    <row r="354" spans="1:5">
      <c r="A354" s="2">
        <v>39</v>
      </c>
      <c r="B354" s="2">
        <v>1006</v>
      </c>
      <c r="C354" s="2">
        <v>28</v>
      </c>
      <c r="D354" s="2">
        <v>2.25</v>
      </c>
      <c r="E354" s="2" t="s">
        <v>40</v>
      </c>
    </row>
    <row r="355" spans="1:5">
      <c r="A355" s="2">
        <v>40</v>
      </c>
      <c r="B355" s="2">
        <v>1006</v>
      </c>
      <c r="C355" s="2">
        <v>14</v>
      </c>
      <c r="D355" s="2">
        <v>1.53</v>
      </c>
      <c r="E355" s="2" t="s">
        <v>40</v>
      </c>
    </row>
    <row r="356" spans="1:5">
      <c r="A356" s="2">
        <v>41</v>
      </c>
      <c r="B356" s="2">
        <v>1006</v>
      </c>
      <c r="C356" s="2">
        <v>16.5</v>
      </c>
      <c r="D356" s="2">
        <v>0.83</v>
      </c>
      <c r="E356" s="2" t="s">
        <v>40</v>
      </c>
    </row>
    <row r="357" spans="1:5">
      <c r="A357" s="2">
        <v>42</v>
      </c>
      <c r="B357" s="2">
        <v>1006</v>
      </c>
      <c r="C357" s="2">
        <v>14</v>
      </c>
      <c r="D357" s="2">
        <v>1.04</v>
      </c>
      <c r="E357" s="2" t="s">
        <v>40</v>
      </c>
    </row>
    <row r="358" spans="1:5">
      <c r="A358" s="2">
        <v>43</v>
      </c>
      <c r="B358" s="2">
        <v>1006</v>
      </c>
      <c r="C358" s="2">
        <v>16.100000000000001</v>
      </c>
      <c r="D358" s="2">
        <v>1.01</v>
      </c>
      <c r="E358" s="2" t="s">
        <v>40</v>
      </c>
    </row>
    <row r="359" spans="1:5">
      <c r="A359" s="2">
        <v>44</v>
      </c>
      <c r="B359" s="2">
        <v>1006</v>
      </c>
      <c r="C359" s="2">
        <v>14.7</v>
      </c>
      <c r="D359" s="2">
        <v>1.22</v>
      </c>
      <c r="E359" s="2" t="s">
        <v>40</v>
      </c>
    </row>
    <row r="360" spans="1:5">
      <c r="A360" s="2">
        <v>45</v>
      </c>
      <c r="B360" s="2">
        <v>1006</v>
      </c>
      <c r="C360" s="2">
        <v>12.5</v>
      </c>
      <c r="D360" s="2">
        <v>1</v>
      </c>
      <c r="E360" s="2" t="s">
        <v>40</v>
      </c>
    </row>
    <row r="361" spans="1:5">
      <c r="A361" s="2">
        <v>46</v>
      </c>
      <c r="B361" s="2">
        <v>1006</v>
      </c>
      <c r="C361" s="2">
        <v>14</v>
      </c>
      <c r="D361" s="2">
        <v>0.87</v>
      </c>
      <c r="E361" s="2" t="s">
        <v>40</v>
      </c>
    </row>
    <row r="362" spans="1:5">
      <c r="A362" s="2">
        <v>47</v>
      </c>
      <c r="B362" s="2">
        <v>1006</v>
      </c>
      <c r="C362" s="2">
        <v>14.3</v>
      </c>
      <c r="D362" s="2">
        <v>0.83</v>
      </c>
      <c r="E362" s="2" t="s">
        <v>40</v>
      </c>
    </row>
    <row r="363" spans="1:5">
      <c r="A363" s="2">
        <v>48</v>
      </c>
      <c r="B363" s="2">
        <v>1006</v>
      </c>
      <c r="C363" s="2">
        <v>12.3</v>
      </c>
      <c r="D363" s="2">
        <v>1.07</v>
      </c>
      <c r="E363" s="2" t="s">
        <v>40</v>
      </c>
    </row>
    <row r="364" spans="1:5">
      <c r="A364" s="2">
        <v>49</v>
      </c>
      <c r="B364" s="2">
        <v>1006</v>
      </c>
      <c r="C364" s="2">
        <v>7.8</v>
      </c>
      <c r="D364" s="2">
        <v>0.85</v>
      </c>
      <c r="E364" s="2" t="s">
        <v>40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A4"/>
  <sheetViews>
    <sheetView tabSelected="1" workbookViewId="0">
      <selection activeCell="A17" sqref="A17"/>
    </sheetView>
  </sheetViews>
  <sheetFormatPr defaultRowHeight="15"/>
  <cols>
    <col min="1" max="1" width="255.5703125" style="15" customWidth="1"/>
  </cols>
  <sheetData>
    <row r="1" spans="1:1" ht="17.25">
      <c r="A1" s="15" t="s">
        <v>52</v>
      </c>
    </row>
    <row r="2" spans="1:1" ht="32.25">
      <c r="A2" s="15" t="s">
        <v>55</v>
      </c>
    </row>
    <row r="3" spans="1:1" ht="60">
      <c r="A3" s="15" t="s">
        <v>53</v>
      </c>
    </row>
    <row r="4" spans="1:1" ht="30">
      <c r="A4" s="15" t="s">
        <v>54</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EuTe</vt:lpstr>
      <vt:lpstr>EuSi</vt:lpstr>
      <vt:lpstr>PiRa</vt:lpstr>
      <vt:lpstr>CaCu</vt:lpstr>
      <vt:lpstr>CaCu Branch data</vt:lpstr>
      <vt:lpstr>HarvestMethods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Tamara</dc:creator>
  <cp:lastModifiedBy>Chelsea Maier</cp:lastModifiedBy>
  <dcterms:created xsi:type="dcterms:W3CDTF">2012-04-30T04:19:17Z</dcterms:created>
  <dcterms:modified xsi:type="dcterms:W3CDTF">2013-11-19T08:33:53Z</dcterms:modified>
</cp:coreProperties>
</file>